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lee\Desktop\교통정보팀\버스승강장(씨앤디비)\변상금 2회차 고지\"/>
    </mc:Choice>
  </mc:AlternateContent>
  <xr:revisionPtr revIDLastSave="0" documentId="13_ncr:1_{A9709795-C424-4A94-A428-A9DB3C11D1C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납부 금액 및 이자산정 금액" sheetId="20" r:id="rId1"/>
    <sheet name="변상금 연체료" sheetId="17" r:id="rId2"/>
  </sheets>
  <definedNames>
    <definedName name="_xlnm.Print_Area" localSheetId="1">'변상금 연체료'!$A$1:$J$21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20" l="1"/>
  <c r="J17" i="20"/>
  <c r="J16" i="20"/>
  <c r="J15" i="20"/>
  <c r="J14" i="20"/>
  <c r="J13" i="20"/>
  <c r="J12" i="20"/>
  <c r="J11" i="20"/>
  <c r="J10" i="20"/>
  <c r="J9" i="20"/>
  <c r="J8" i="20"/>
  <c r="L7" i="20"/>
  <c r="J7" i="20"/>
  <c r="E7" i="20"/>
  <c r="G7" i="20" s="1"/>
  <c r="G2" i="20"/>
  <c r="B12" i="17"/>
  <c r="H12" i="17" s="1"/>
  <c r="I12" i="17" s="1"/>
  <c r="G12" i="17"/>
  <c r="K8" i="20" l="1"/>
  <c r="L8" i="20" s="1"/>
  <c r="E8" i="20"/>
  <c r="G8" i="20" s="1"/>
  <c r="E9" i="20" l="1"/>
  <c r="G9" i="20" s="1"/>
  <c r="K9" i="20"/>
  <c r="L9" i="20" s="1"/>
  <c r="K10" i="20" l="1"/>
  <c r="L10" i="20" s="1"/>
  <c r="E10" i="20"/>
  <c r="G10" i="20" s="1"/>
  <c r="C13" i="17"/>
  <c r="C21" i="17" s="1"/>
  <c r="F12" i="17"/>
  <c r="K11" i="20" l="1"/>
  <c r="L11" i="20" s="1"/>
  <c r="E11" i="20"/>
  <c r="G11" i="20" s="1"/>
  <c r="E12" i="20" l="1"/>
  <c r="G12" i="20" s="1"/>
  <c r="K12" i="20"/>
  <c r="L12" i="20" s="1"/>
  <c r="H14" i="17"/>
  <c r="K13" i="20" l="1"/>
  <c r="L13" i="20" s="1"/>
  <c r="E13" i="20"/>
  <c r="G13" i="20" s="1"/>
  <c r="I14" i="17"/>
  <c r="E14" i="20" l="1"/>
  <c r="G14" i="20" s="1"/>
  <c r="K14" i="20"/>
  <c r="L14" i="20" s="1"/>
  <c r="K15" i="20" l="1"/>
  <c r="L15" i="20" s="1"/>
  <c r="E15" i="20"/>
  <c r="G15" i="20" s="1"/>
  <c r="H21" i="17"/>
  <c r="K16" i="20" l="1"/>
  <c r="L16" i="20" s="1"/>
  <c r="E16" i="20"/>
  <c r="G16" i="20" s="1"/>
  <c r="E17" i="20" l="1"/>
  <c r="G17" i="20" s="1"/>
  <c r="K17" i="20"/>
  <c r="L17" i="20" s="1"/>
  <c r="J21" i="17"/>
  <c r="K18" i="20" l="1"/>
  <c r="L18" i="20" s="1"/>
  <c r="E18" i="20"/>
  <c r="G18" i="20" s="1"/>
  <c r="B21" i="17"/>
</calcChain>
</file>

<file path=xl/sharedStrings.xml><?xml version="1.0" encoding="utf-8"?>
<sst xmlns="http://schemas.openxmlformats.org/spreadsheetml/2006/main" count="71" uniqueCount="62">
  <si>
    <t>1분기 사용료</t>
    <phoneticPr fontId="2" type="noConversion"/>
  </si>
  <si>
    <t>COFIX 연이율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</si>
  <si>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</si>
  <si>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</si>
  <si>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</si>
  <si>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</si>
  <si>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-</t>
    <phoneticPr fontId="2" type="noConversion"/>
  </si>
  <si>
    <t>A-B</t>
    <phoneticPr fontId="2" type="noConversion"/>
  </si>
  <si>
    <t>E</t>
    <phoneticPr fontId="2" type="noConversion"/>
  </si>
  <si>
    <t>잔금</t>
    <phoneticPr fontId="2" type="noConversion"/>
  </si>
  <si>
    <t>분기별 납부금액</t>
    <phoneticPr fontId="2" type="noConversion"/>
  </si>
  <si>
    <t>C×D×E÷365</t>
    <phoneticPr fontId="2" type="noConversion"/>
  </si>
  <si>
    <t>분기</t>
    <phoneticPr fontId="2" type="noConversion"/>
  </si>
  <si>
    <t>년</t>
    <phoneticPr fontId="2" type="noConversion"/>
  </si>
  <si>
    <t>F</t>
    <phoneticPr fontId="2" type="noConversion"/>
  </si>
  <si>
    <t>B+F</t>
    <phoneticPr fontId="2" type="noConversion"/>
  </si>
  <si>
    <t>G</t>
    <phoneticPr fontId="2" type="noConversion"/>
  </si>
  <si>
    <t>1회차</t>
    <phoneticPr fontId="2" type="noConversion"/>
  </si>
  <si>
    <t>2회차</t>
    <phoneticPr fontId="2" type="noConversion"/>
  </si>
  <si>
    <t>3회차</t>
    <phoneticPr fontId="2" type="noConversion"/>
  </si>
  <si>
    <t>4회차</t>
    <phoneticPr fontId="2" type="noConversion"/>
  </si>
  <si>
    <t>기간</t>
    <phoneticPr fontId="2" type="noConversion"/>
  </si>
  <si>
    <t>납부기한</t>
  </si>
  <si>
    <t>연체일수</t>
  </si>
  <si>
    <t>연체요율</t>
  </si>
  <si>
    <t>연체기간 1개월 미만</t>
  </si>
  <si>
    <t>1개월 이상~ 3개월 미만</t>
  </si>
  <si>
    <t>3개월 이상 ~ 6개월 미만</t>
  </si>
  <si>
    <t>6개월 이상</t>
  </si>
  <si>
    <t>1. 연체 일수</t>
    <phoneticPr fontId="2" type="noConversion"/>
  </si>
  <si>
    <t>회차</t>
    <phoneticPr fontId="2" type="noConversion"/>
  </si>
  <si>
    <t>연체료 부과 기준일</t>
    <phoneticPr fontId="2" type="noConversion"/>
  </si>
  <si>
    <t>연체요율</t>
    <phoneticPr fontId="2" type="noConversion"/>
  </si>
  <si>
    <t>합계</t>
    <phoneticPr fontId="2" type="noConversion"/>
  </si>
  <si>
    <t>분할 납부이자(B)</t>
    <phoneticPr fontId="2" type="noConversion"/>
  </si>
  <si>
    <t>연체료(C)</t>
    <phoneticPr fontId="2" type="noConversion"/>
  </si>
  <si>
    <t>납부기한</t>
    <phoneticPr fontId="2" type="noConversion"/>
  </si>
  <si>
    <t>연체료 부과기준일</t>
    <phoneticPr fontId="2" type="noConversion"/>
  </si>
  <si>
    <t>연체일수</t>
    <phoneticPr fontId="2" type="noConversion"/>
  </si>
  <si>
    <t>미납액
(A+B+C)</t>
    <phoneticPr fontId="2" type="noConversion"/>
  </si>
  <si>
    <t>납부액</t>
    <phoneticPr fontId="2" type="noConversion"/>
  </si>
  <si>
    <t>5회차</t>
    <phoneticPr fontId="2" type="noConversion"/>
  </si>
  <si>
    <t>6회차</t>
    <phoneticPr fontId="2" type="noConversion"/>
  </si>
  <si>
    <t>7회차</t>
    <phoneticPr fontId="2" type="noConversion"/>
  </si>
  <si>
    <t>8회차</t>
    <phoneticPr fontId="2" type="noConversion"/>
  </si>
  <si>
    <t>2-1. 연체료</t>
    <phoneticPr fontId="2" type="noConversion"/>
  </si>
  <si>
    <t>납부일</t>
    <phoneticPr fontId="2" type="noConversion"/>
  </si>
  <si>
    <t xml:space="preserve">분납 이자 </t>
    <phoneticPr fontId="2" type="noConversion"/>
  </si>
  <si>
    <t>관련근거: 공유재산 및 물품관리법 시행령 제80조</t>
    <phoneticPr fontId="2" type="noConversion"/>
  </si>
  <si>
    <t>9회차</t>
    <phoneticPr fontId="2" type="noConversion"/>
  </si>
  <si>
    <t>10회차</t>
    <phoneticPr fontId="2" type="noConversion"/>
  </si>
  <si>
    <t>11회차</t>
    <phoneticPr fontId="2" type="noConversion"/>
  </si>
  <si>
    <t>12회차</t>
    <phoneticPr fontId="2" type="noConversion"/>
  </si>
  <si>
    <t>변상금(A)</t>
    <phoneticPr fontId="2" type="noConversion"/>
  </si>
  <si>
    <t>변상금</t>
    <phoneticPr fontId="2" type="noConversion"/>
  </si>
  <si>
    <t>버스정류장 광고면 변상금 연체료 산정 금액</t>
    <phoneticPr fontId="2" type="noConversion"/>
  </si>
  <si>
    <t>2024.3.17. 기준</t>
    <phoneticPr fontId="2" type="noConversion"/>
  </si>
  <si>
    <t>(신규취급액)</t>
    <phoneticPr fontId="2" type="noConversion"/>
  </si>
  <si>
    <t>2024.12.20.~2025.2.17.(60일)</t>
    <phoneticPr fontId="2" type="noConversion"/>
  </si>
  <si>
    <t>2025.4.7.~2025.6.4.(60일)</t>
    <phoneticPr fontId="2" type="noConversion"/>
  </si>
  <si>
    <t>버스승강장 광고판 변상금 분할납부이자 산정 금액</t>
    <phoneticPr fontId="2" type="noConversion"/>
  </si>
  <si>
    <t>회당 원금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</si>
</sst>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76" formatCode="0_);[Red]\(0\)"/>
    <numFmt numFmtId="177" formatCode="_-* #,##0_-;\-* #,##0_-;_-* &quot;-&quot;??_-;_-@_-"/>
    <numFmt numFmtId="178" formatCode="#,##0_ "/>
    <numFmt numFmtId="179" formatCode="#,##0_);[Red]\(#,##0\)"/>
    <numFmt numFmtId="180" formatCode="#,##0_ ;[Red]\-#,##0\ 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4"/>
      <name val="맑은 고딕"/>
      <family val="3"/>
      <charset val="129"/>
      <scheme val="minor"/>
    </font>
    <font>
      <b/>
      <i/>
      <sz val="11"/>
      <color theme="4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rgb="FF00B050"/>
      <name val="맑은 고딕"/>
      <family val="3"/>
      <charset val="129"/>
      <scheme val="minor"/>
    </font>
    <font>
      <sz val="11"/>
      <color rgb="FF00B05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auto="1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auto="1"/>
      </bottom>
      <diagonal/>
    </border>
    <border>
      <left style="thick">
        <color rgb="FFFF0000"/>
      </left>
      <right style="thick">
        <color rgb="FFFF0000"/>
      </right>
      <top style="thick">
        <color auto="1"/>
      </top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rgb="FFFF0000"/>
      </right>
      <top style="medium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rgb="FFFF0000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indexed="64"/>
      </right>
      <top style="thin">
        <color auto="1"/>
      </top>
      <bottom/>
      <diagonal/>
    </border>
    <border>
      <left style="thick">
        <color rgb="FFFF0000"/>
      </left>
      <right style="thick">
        <color indexed="64"/>
      </right>
      <top/>
      <bottom style="thin">
        <color auto="1"/>
      </bottom>
      <diagonal/>
    </border>
    <border>
      <left style="thick">
        <color rgb="FFFF0000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rgb="FFFF0000"/>
      </left>
      <right style="thick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1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11" fillId="0" borderId="8" xfId="0" applyFont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/>
    </xf>
    <xf numFmtId="0" fontId="0" fillId="0" borderId="0" xfId="0">
      <alignment vertical="center"/>
    </xf>
    <xf numFmtId="179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9" fontId="8" fillId="0" borderId="11" xfId="0" applyNumberFormat="1" applyFont="1" applyFill="1" applyBorder="1" applyAlignment="1">
      <alignment horizontal="center" vertical="center"/>
    </xf>
    <xf numFmtId="9" fontId="5" fillId="5" borderId="11" xfId="0" applyNumberFormat="1" applyFont="1" applyFill="1" applyBorder="1" applyAlignment="1">
      <alignment horizontal="center" vertical="center"/>
    </xf>
    <xf numFmtId="9" fontId="5" fillId="6" borderId="13" xfId="0" applyNumberFormat="1" applyFont="1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179" fontId="9" fillId="0" borderId="0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right" vertical="center"/>
    </xf>
    <xf numFmtId="179" fontId="9" fillId="0" borderId="0" xfId="0" applyNumberFormat="1" applyFont="1" applyBorder="1">
      <alignment vertical="center"/>
    </xf>
    <xf numFmtId="0" fontId="0" fillId="9" borderId="6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180" fontId="9" fillId="0" borderId="0" xfId="0" applyNumberFormat="1" applyFont="1" applyBorder="1" applyAlignment="1">
      <alignment horizontal="right" vertical="center"/>
    </xf>
    <xf numFmtId="179" fontId="5" fillId="0" borderId="17" xfId="0" applyNumberFormat="1" applyFont="1" applyBorder="1" applyAlignment="1">
      <alignment horizontal="right" vertical="center"/>
    </xf>
    <xf numFmtId="14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9" fontId="5" fillId="5" borderId="17" xfId="0" applyNumberFormat="1" applyFont="1" applyFill="1" applyBorder="1" applyAlignment="1">
      <alignment horizontal="center" vertical="center"/>
    </xf>
    <xf numFmtId="179" fontId="5" fillId="0" borderId="17" xfId="0" applyNumberFormat="1" applyFont="1" applyFill="1" applyBorder="1" applyAlignment="1">
      <alignment horizontal="right" vertical="center"/>
    </xf>
    <xf numFmtId="179" fontId="5" fillId="0" borderId="18" xfId="0" applyNumberFormat="1" applyFont="1" applyBorder="1">
      <alignment vertical="center"/>
    </xf>
    <xf numFmtId="179" fontId="9" fillId="0" borderId="20" xfId="0" applyNumberFormat="1" applyFont="1" applyBorder="1">
      <alignment vertical="center"/>
    </xf>
    <xf numFmtId="179" fontId="12" fillId="0" borderId="17" xfId="0" applyNumberFormat="1" applyFont="1" applyBorder="1" applyAlignment="1">
      <alignment horizontal="right" vertical="center"/>
    </xf>
    <xf numFmtId="14" fontId="12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9" fontId="13" fillId="0" borderId="22" xfId="0" applyNumberFormat="1" applyFont="1" applyBorder="1" applyAlignment="1">
      <alignment horizontal="right" vertical="center"/>
    </xf>
    <xf numFmtId="179" fontId="14" fillId="0" borderId="22" xfId="0" applyNumberFormat="1" applyFont="1" applyBorder="1" applyAlignment="1">
      <alignment horizontal="right" vertical="center"/>
    </xf>
    <xf numFmtId="14" fontId="14" fillId="0" borderId="22" xfId="0" applyNumberFormat="1" applyFont="1" applyBorder="1" applyAlignment="1">
      <alignment horizontal="center" vertical="center"/>
    </xf>
    <xf numFmtId="0" fontId="14" fillId="0" borderId="23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179" fontId="12" fillId="0" borderId="18" xfId="0" applyNumberFormat="1" applyFont="1" applyBorder="1">
      <alignment vertical="center"/>
    </xf>
    <xf numFmtId="179" fontId="0" fillId="0" borderId="22" xfId="0" applyNumberFormat="1" applyBorder="1" applyAlignment="1">
      <alignment horizontal="right" vertical="center"/>
    </xf>
    <xf numFmtId="0" fontId="0" fillId="0" borderId="23" xfId="0" applyBorder="1">
      <alignment vertical="center"/>
    </xf>
    <xf numFmtId="0" fontId="10" fillId="0" borderId="0" xfId="0" applyFont="1" applyAlignment="1">
      <alignment horizontal="center" vertical="center"/>
    </xf>
    <xf numFmtId="9" fontId="12" fillId="6" borderId="17" xfId="0" applyNumberFormat="1" applyFont="1" applyFill="1" applyBorder="1" applyAlignment="1">
      <alignment horizontal="center" vertical="center"/>
    </xf>
    <xf numFmtId="179" fontId="16" fillId="0" borderId="17" xfId="0" applyNumberFormat="1" applyFont="1" applyBorder="1" applyAlignment="1">
      <alignment horizontal="right" vertical="center"/>
    </xf>
    <xf numFmtId="14" fontId="16" fillId="0" borderId="17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79" fontId="17" fillId="0" borderId="0" xfId="0" applyNumberFormat="1" applyFont="1" applyBorder="1" applyAlignment="1">
      <alignment horizontal="right" vertical="center"/>
    </xf>
    <xf numFmtId="0" fontId="5" fillId="5" borderId="16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179" fontId="14" fillId="5" borderId="21" xfId="0" applyNumberFormat="1" applyFont="1" applyFill="1" applyBorder="1" applyAlignment="1">
      <alignment horizontal="center" vertical="center"/>
    </xf>
    <xf numFmtId="179" fontId="12" fillId="5" borderId="16" xfId="0" applyNumberFormat="1" applyFont="1" applyFill="1" applyBorder="1" applyAlignment="1">
      <alignment horizontal="center" vertical="center"/>
    </xf>
    <xf numFmtId="9" fontId="12" fillId="5" borderId="1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41" fontId="3" fillId="2" borderId="6" xfId="1" applyFont="1" applyFill="1" applyBorder="1" applyAlignment="1">
      <alignment horizontal="center" vertical="center"/>
    </xf>
    <xf numFmtId="10" fontId="0" fillId="0" borderId="24" xfId="0" applyNumberFormat="1" applyFill="1" applyBorder="1" applyAlignment="1">
      <alignment horizontal="center" vertical="center"/>
    </xf>
    <xf numFmtId="179" fontId="14" fillId="5" borderId="19" xfId="0" applyNumberFormat="1" applyFont="1" applyFill="1" applyBorder="1" applyAlignment="1">
      <alignment horizontal="center" vertical="center"/>
    </xf>
    <xf numFmtId="179" fontId="12" fillId="0" borderId="0" xfId="0" applyNumberFormat="1" applyFont="1" applyBorder="1" applyAlignment="1">
      <alignment horizontal="right" vertical="center"/>
    </xf>
    <xf numFmtId="14" fontId="12" fillId="0" borderId="0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0" fillId="0" borderId="0" xfId="0" applyNumberFormat="1">
      <alignment vertical="center"/>
    </xf>
    <xf numFmtId="0" fontId="0" fillId="0" borderId="6" xfId="0" applyFill="1" applyBorder="1" applyAlignment="1">
      <alignment horizontal="center" vertical="center"/>
    </xf>
    <xf numFmtId="10" fontId="0" fillId="0" borderId="6" xfId="0" applyNumberForma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10" fontId="0" fillId="0" borderId="31" xfId="2" applyNumberFormat="1" applyFont="1" applyBorder="1" applyAlignment="1">
      <alignment horizontal="center" vertical="center"/>
    </xf>
    <xf numFmtId="10" fontId="0" fillId="0" borderId="32" xfId="2" applyNumberFormat="1" applyFont="1" applyBorder="1" applyAlignment="1">
      <alignment horizontal="center" vertical="center"/>
    </xf>
    <xf numFmtId="10" fontId="0" fillId="0" borderId="6" xfId="2" applyNumberFormat="1" applyFont="1" applyBorder="1" applyAlignment="1">
      <alignment horizontal="center" vertical="center"/>
    </xf>
    <xf numFmtId="10" fontId="0" fillId="0" borderId="3" xfId="2" applyNumberFormat="1" applyFont="1" applyBorder="1" applyAlignment="1">
      <alignment horizontal="center" vertical="center"/>
    </xf>
    <xf numFmtId="0" fontId="18" fillId="5" borderId="22" xfId="0" applyFont="1" applyFill="1" applyBorder="1" applyAlignment="1">
      <alignment vertical="center"/>
    </xf>
    <xf numFmtId="14" fontId="0" fillId="0" borderId="3" xfId="0" applyNumberFormat="1" applyFill="1" applyBorder="1" applyAlignment="1">
      <alignment horizontal="center" vertical="center"/>
    </xf>
    <xf numFmtId="14" fontId="8" fillId="0" borderId="24" xfId="0" applyNumberFormat="1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 vertical="center"/>
    </xf>
    <xf numFmtId="10" fontId="0" fillId="0" borderId="17" xfId="0" applyNumberFormat="1" applyFill="1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14" fontId="0" fillId="0" borderId="6" xfId="0" applyNumberFormat="1" applyFill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41" fontId="0" fillId="0" borderId="35" xfId="1" applyFont="1" applyFill="1" applyBorder="1" applyAlignment="1">
      <alignment horizontal="center" vertical="center"/>
    </xf>
    <xf numFmtId="41" fontId="0" fillId="0" borderId="9" xfId="0" applyNumberFormat="1" applyFill="1" applyBorder="1" applyAlignment="1">
      <alignment horizontal="center" vertical="center"/>
    </xf>
    <xf numFmtId="41" fontId="0" fillId="0" borderId="34" xfId="0" applyNumberFormat="1" applyFill="1" applyBorder="1" applyAlignment="1">
      <alignment horizontal="center" vertical="center"/>
    </xf>
    <xf numFmtId="41" fontId="0" fillId="0" borderId="36" xfId="1" applyFont="1" applyFill="1" applyBorder="1" applyAlignment="1">
      <alignment horizontal="center" vertical="center"/>
    </xf>
    <xf numFmtId="41" fontId="0" fillId="0" borderId="37" xfId="0" applyNumberForma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41" fontId="3" fillId="2" borderId="38" xfId="1" applyFont="1" applyFill="1" applyBorder="1" applyAlignment="1">
      <alignment horizontal="center" vertical="center"/>
    </xf>
    <xf numFmtId="41" fontId="3" fillId="2" borderId="39" xfId="1" applyFont="1" applyFill="1" applyBorder="1" applyAlignment="1">
      <alignment horizontal="center" vertical="center"/>
    </xf>
    <xf numFmtId="41" fontId="0" fillId="0" borderId="40" xfId="0" applyNumberFormat="1" applyFill="1" applyBorder="1" applyAlignment="1">
      <alignment horizontal="center" vertical="center"/>
    </xf>
    <xf numFmtId="41" fontId="0" fillId="0" borderId="38" xfId="0" applyNumberFormat="1" applyFill="1" applyBorder="1" applyAlignment="1">
      <alignment horizontal="center" vertical="center"/>
    </xf>
    <xf numFmtId="41" fontId="0" fillId="0" borderId="39" xfId="0" applyNumberFormat="1" applyFill="1" applyBorder="1" applyAlignment="1">
      <alignment horizontal="center" vertical="center"/>
    </xf>
    <xf numFmtId="41" fontId="0" fillId="0" borderId="41" xfId="0" applyNumberFormat="1" applyFill="1" applyBorder="1" applyAlignment="1">
      <alignment horizontal="center" vertical="center"/>
    </xf>
    <xf numFmtId="41" fontId="0" fillId="0" borderId="42" xfId="0" applyNumberFormat="1" applyFill="1" applyBorder="1" applyAlignment="1">
      <alignment horizontal="center" vertical="center"/>
    </xf>
    <xf numFmtId="41" fontId="3" fillId="2" borderId="43" xfId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41" fontId="0" fillId="0" borderId="46" xfId="1" applyFont="1" applyFill="1" applyBorder="1" applyAlignment="1">
      <alignment horizontal="center" vertical="center"/>
    </xf>
    <xf numFmtId="41" fontId="0" fillId="0" borderId="44" xfId="0" applyNumberFormat="1" applyFill="1" applyBorder="1" applyAlignment="1">
      <alignment horizontal="center" vertical="center"/>
    </xf>
    <xf numFmtId="41" fontId="0" fillId="0" borderId="45" xfId="0" applyNumberFormat="1" applyFill="1" applyBorder="1" applyAlignment="1">
      <alignment horizontal="center" vertical="center"/>
    </xf>
    <xf numFmtId="41" fontId="0" fillId="0" borderId="47" xfId="1" applyFont="1" applyFill="1" applyBorder="1" applyAlignment="1">
      <alignment horizontal="center" vertical="center"/>
    </xf>
    <xf numFmtId="41" fontId="0" fillId="0" borderId="48" xfId="0" applyNumberFormat="1" applyFill="1" applyBorder="1" applyAlignment="1">
      <alignment horizontal="center" vertical="center"/>
    </xf>
    <xf numFmtId="41" fontId="0" fillId="0" borderId="49" xfId="0" applyNumberFormat="1" applyFill="1" applyBorder="1" applyAlignment="1">
      <alignment horizontal="center" vertical="center"/>
    </xf>
    <xf numFmtId="10" fontId="3" fillId="4" borderId="9" xfId="2" applyNumberFormat="1" applyFont="1" applyFill="1" applyBorder="1" applyAlignment="1">
      <alignment horizontal="center" vertical="center"/>
    </xf>
    <xf numFmtId="10" fontId="3" fillId="4" borderId="34" xfId="2" applyNumberFormat="1" applyFont="1" applyFill="1" applyBorder="1" applyAlignment="1">
      <alignment horizontal="center" vertical="center"/>
    </xf>
    <xf numFmtId="176" fontId="0" fillId="0" borderId="9" xfId="2" applyNumberFormat="1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177" fontId="0" fillId="0" borderId="44" xfId="0" applyNumberFormat="1" applyBorder="1">
      <alignment vertical="center"/>
    </xf>
    <xf numFmtId="177" fontId="0" fillId="0" borderId="45" xfId="0" applyNumberFormat="1" applyBorder="1">
      <alignment vertical="center"/>
    </xf>
    <xf numFmtId="177" fontId="0" fillId="0" borderId="47" xfId="0" applyNumberFormat="1" applyBorder="1">
      <alignment vertical="center"/>
    </xf>
    <xf numFmtId="177" fontId="0" fillId="0" borderId="48" xfId="0" applyNumberFormat="1" applyBorder="1">
      <alignment vertical="center"/>
    </xf>
    <xf numFmtId="177" fontId="0" fillId="0" borderId="49" xfId="0" applyNumberFormat="1" applyBorder="1">
      <alignment vertical="center"/>
    </xf>
    <xf numFmtId="0" fontId="0" fillId="12" borderId="34" xfId="0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/>
    </xf>
    <xf numFmtId="179" fontId="12" fillId="0" borderId="51" xfId="0" applyNumberFormat="1" applyFont="1" applyBorder="1" applyAlignment="1">
      <alignment horizontal="right" vertical="center"/>
    </xf>
    <xf numFmtId="180" fontId="9" fillId="0" borderId="52" xfId="0" applyNumberFormat="1" applyFont="1" applyBorder="1">
      <alignment vertical="center"/>
    </xf>
    <xf numFmtId="179" fontId="14" fillId="0" borderId="53" xfId="0" applyNumberFormat="1" applyFont="1" applyBorder="1" applyAlignment="1">
      <alignment horizontal="right" vertical="center"/>
    </xf>
    <xf numFmtId="179" fontId="12" fillId="0" borderId="51" xfId="0" applyNumberFormat="1" applyFont="1" applyFill="1" applyBorder="1" applyAlignment="1">
      <alignment horizontal="right" vertical="center"/>
    </xf>
    <xf numFmtId="179" fontId="9" fillId="0" borderId="52" xfId="0" applyNumberFormat="1" applyFont="1" applyBorder="1" applyAlignment="1">
      <alignment horizontal="right" vertical="center"/>
    </xf>
    <xf numFmtId="179" fontId="13" fillId="0" borderId="53" xfId="0" applyNumberFormat="1" applyFont="1" applyBorder="1" applyAlignment="1">
      <alignment horizontal="right" vertical="center"/>
    </xf>
    <xf numFmtId="179" fontId="16" fillId="0" borderId="54" xfId="0" applyNumberFormat="1" applyFont="1" applyBorder="1" applyAlignment="1">
      <alignment horizontal="right" vertical="center"/>
    </xf>
    <xf numFmtId="14" fontId="0" fillId="0" borderId="0" xfId="0" applyNumberFormat="1">
      <alignment vertical="center"/>
    </xf>
    <xf numFmtId="14" fontId="8" fillId="0" borderId="27" xfId="0" applyNumberFormat="1" applyFont="1" applyBorder="1" applyAlignment="1">
      <alignment horizontal="center" vertical="center"/>
    </xf>
    <xf numFmtId="14" fontId="8" fillId="0" borderId="55" xfId="0" applyNumberFormat="1" applyFont="1" applyBorder="1" applyAlignment="1">
      <alignment horizontal="center" vertical="center"/>
    </xf>
    <xf numFmtId="14" fontId="0" fillId="0" borderId="30" xfId="0" applyNumberFormat="1" applyFill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76" fontId="0" fillId="0" borderId="34" xfId="2" applyNumberFormat="1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176" fontId="0" fillId="0" borderId="57" xfId="2" applyNumberFormat="1" applyFont="1" applyFill="1" applyBorder="1" applyAlignment="1">
      <alignment horizontal="center" vertical="center"/>
    </xf>
    <xf numFmtId="176" fontId="0" fillId="0" borderId="58" xfId="2" applyNumberFormat="1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10" fontId="0" fillId="5" borderId="3" xfId="0" applyNumberFormat="1" applyFill="1" applyBorder="1" applyAlignment="1">
      <alignment horizontal="center" vertical="center"/>
    </xf>
    <xf numFmtId="177" fontId="0" fillId="5" borderId="44" xfId="0" applyNumberFormat="1" applyFill="1" applyBorder="1">
      <alignment vertical="center"/>
    </xf>
    <xf numFmtId="43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8" fillId="0" borderId="60" xfId="0" applyNumberFormat="1" applyFont="1" applyFill="1" applyBorder="1">
      <alignment vertical="center"/>
    </xf>
    <xf numFmtId="177" fontId="8" fillId="0" borderId="61" xfId="0" applyNumberFormat="1" applyFont="1" applyFill="1" applyBorder="1">
      <alignment vertical="center"/>
    </xf>
    <xf numFmtId="177" fontId="8" fillId="0" borderId="62" xfId="0" applyNumberFormat="1" applyFont="1" applyFill="1" applyBorder="1">
      <alignment vertical="center"/>
    </xf>
    <xf numFmtId="177" fontId="8" fillId="0" borderId="63" xfId="0" applyNumberFormat="1" applyFont="1" applyFill="1" applyBorder="1">
      <alignment vertical="center"/>
    </xf>
    <xf numFmtId="177" fontId="8" fillId="0" borderId="64" xfId="0" applyNumberFormat="1" applyFont="1" applyFill="1" applyBorder="1">
      <alignment vertical="center"/>
    </xf>
    <xf numFmtId="177" fontId="8" fillId="0" borderId="65" xfId="0" applyNumberFormat="1" applyFont="1" applyFill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41" fontId="0" fillId="5" borderId="38" xfId="0" applyNumberFormat="1" applyFill="1" applyBorder="1" applyAlignment="1">
      <alignment horizontal="center" vertical="center"/>
    </xf>
    <xf numFmtId="176" fontId="0" fillId="5" borderId="9" xfId="2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177" fontId="0" fillId="0" borderId="46" xfId="0" applyNumberFormat="1" applyFill="1" applyBorder="1">
      <alignment vertical="center"/>
    </xf>
    <xf numFmtId="0" fontId="0" fillId="5" borderId="3" xfId="0" applyFill="1" applyBorder="1" applyAlignment="1">
      <alignment horizontal="center" vertical="center"/>
    </xf>
    <xf numFmtId="14" fontId="0" fillId="5" borderId="3" xfId="0" applyNumberFormat="1" applyFill="1" applyBorder="1" applyAlignment="1">
      <alignment horizontal="center" vertical="center"/>
    </xf>
    <xf numFmtId="41" fontId="0" fillId="5" borderId="9" xfId="0" applyNumberFormat="1" applyFill="1" applyBorder="1" applyAlignment="1">
      <alignment horizontal="center" vertical="center"/>
    </xf>
    <xf numFmtId="41" fontId="0" fillId="5" borderId="44" xfId="0" applyNumberFormat="1" applyFill="1" applyBorder="1" applyAlignment="1">
      <alignment horizontal="center" vertical="center"/>
    </xf>
    <xf numFmtId="177" fontId="8" fillId="5" borderId="61" xfId="0" applyNumberFormat="1" applyFont="1" applyFill="1" applyBorder="1">
      <alignment vertical="center"/>
    </xf>
    <xf numFmtId="41" fontId="0" fillId="0" borderId="2" xfId="1" applyNumberFormat="1" applyFont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5C5EC-04D9-4886-9F5B-9F4722F8A4CB}">
  <sheetPr>
    <tabColor rgb="FFFFFF00"/>
    <pageSetUpPr fitToPage="1"/>
  </sheetPr>
  <dimension ref="A1:N28"/>
  <sheetViews>
    <sheetView tabSelected="1" zoomScaleNormal="100" zoomScaleSheetLayoutView="115" workbookViewId="0">
      <selection activeCell="R19" sqref="R19"/>
    </sheetView>
  </sheetViews>
  <sheetFormatPr defaultRowHeight="17" x14ac:dyDescent="0.45"/>
  <cols>
    <col min="1" max="1" width="11.83203125" style="14" customWidth="1"/>
    <col min="2" max="2" width="14.58203125" style="14" bestFit="1" customWidth="1"/>
    <col min="3" max="3" width="14.58203125" style="14" customWidth="1"/>
    <col min="4" max="4" width="20.08203125" style="14" bestFit="1" customWidth="1"/>
    <col min="5" max="5" width="13.58203125" style="14" bestFit="1" customWidth="1"/>
    <col min="6" max="6" width="14.75" style="14" bestFit="1" customWidth="1"/>
    <col min="7" max="7" width="13" style="14" customWidth="1"/>
    <col min="8" max="8" width="13.25" style="14" bestFit="1" customWidth="1"/>
    <col min="9" max="9" width="13.25" style="14" customWidth="1"/>
    <col min="10" max="10" width="15.5" style="14" bestFit="1" customWidth="1"/>
    <col min="11" max="11" width="16.33203125" style="14" customWidth="1"/>
    <col min="12" max="12" width="16.08203125" style="14" bestFit="1" customWidth="1"/>
    <col min="13" max="13" width="12.25" style="65" customWidth="1"/>
    <col min="14" max="14" width="13.1640625" style="14" bestFit="1" customWidth="1"/>
    <col min="15" max="16384" width="8.6640625" style="14"/>
  </cols>
  <sheetData>
    <row r="1" spans="1:14" ht="30.5" thickBot="1" x14ac:dyDescent="0.5">
      <c r="A1" s="165" t="s">
        <v>60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4" ht="17.5" thickBot="1" x14ac:dyDescent="0.5">
      <c r="A2" s="5"/>
      <c r="B2" s="4"/>
      <c r="C2" s="4"/>
      <c r="D2" s="5" t="s">
        <v>54</v>
      </c>
      <c r="E2" s="4">
        <v>174470590</v>
      </c>
      <c r="F2" s="6" t="s">
        <v>0</v>
      </c>
      <c r="G2" s="183">
        <f>E2/12</f>
        <v>14539215.833333334</v>
      </c>
      <c r="K2" s="18"/>
      <c r="L2" s="18"/>
    </row>
    <row r="3" spans="1:14" ht="17.5" thickBot="1" x14ac:dyDescent="0.5">
      <c r="B3" s="1"/>
      <c r="C3" s="1"/>
      <c r="D3" s="1"/>
      <c r="E3" s="2"/>
      <c r="F3" s="1"/>
      <c r="G3" s="2"/>
      <c r="H3" s="2"/>
      <c r="I3" s="2"/>
      <c r="J3" s="1"/>
      <c r="K3" s="88"/>
      <c r="L3" s="16"/>
    </row>
    <row r="4" spans="1:14" ht="16.5" customHeight="1" thickTop="1" x14ac:dyDescent="0.45">
      <c r="A4" s="167" t="s">
        <v>13</v>
      </c>
      <c r="B4" s="169" t="s">
        <v>12</v>
      </c>
      <c r="C4" s="169" t="s">
        <v>21</v>
      </c>
      <c r="D4" s="169" t="s">
        <v>21</v>
      </c>
      <c r="E4" s="91" t="s">
        <v>54</v>
      </c>
      <c r="F4" s="106" t="s">
        <v>61</v>
      </c>
      <c r="G4" s="98" t="s">
        <v>9</v>
      </c>
      <c r="H4" s="3" t="s">
        <v>1</v>
      </c>
      <c r="I4" s="3" t="s">
        <v>57</v>
      </c>
      <c r="J4" s="115" t="s">
        <v>21</v>
      </c>
      <c r="K4" s="120" t="s">
        <v>47</v>
      </c>
      <c r="L4" s="118" t="s">
        <v>10</v>
      </c>
    </row>
    <row r="5" spans="1:14" ht="16.5" customHeight="1" x14ac:dyDescent="0.45">
      <c r="A5" s="168"/>
      <c r="B5" s="170"/>
      <c r="C5" s="170"/>
      <c r="D5" s="170"/>
      <c r="E5" s="91" t="s">
        <v>2</v>
      </c>
      <c r="F5" s="107" t="s">
        <v>3</v>
      </c>
      <c r="G5" s="99" t="s">
        <v>4</v>
      </c>
      <c r="H5" s="7" t="s">
        <v>5</v>
      </c>
      <c r="I5" s="7"/>
      <c r="J5" s="115" t="s">
        <v>8</v>
      </c>
      <c r="K5" s="121" t="s">
        <v>14</v>
      </c>
      <c r="L5" s="118" t="s">
        <v>16</v>
      </c>
    </row>
    <row r="6" spans="1:14" ht="17.5" thickBot="1" x14ac:dyDescent="0.5">
      <c r="A6" s="168"/>
      <c r="B6" s="170"/>
      <c r="C6" s="170"/>
      <c r="D6" s="170"/>
      <c r="E6" s="92" t="s">
        <v>6</v>
      </c>
      <c r="F6" s="108" t="s">
        <v>6</v>
      </c>
      <c r="G6" s="100" t="s">
        <v>7</v>
      </c>
      <c r="H6" s="67" t="s">
        <v>6</v>
      </c>
      <c r="I6" s="67"/>
      <c r="J6" s="116"/>
      <c r="K6" s="122" t="s">
        <v>11</v>
      </c>
      <c r="L6" s="119" t="s">
        <v>15</v>
      </c>
      <c r="M6" s="65" t="s">
        <v>46</v>
      </c>
    </row>
    <row r="7" spans="1:14" ht="17.5" thickTop="1" x14ac:dyDescent="0.45">
      <c r="A7" s="162">
        <v>2025</v>
      </c>
      <c r="B7" s="66" t="s">
        <v>17</v>
      </c>
      <c r="C7" s="85">
        <v>45646</v>
      </c>
      <c r="D7" s="86">
        <v>45753</v>
      </c>
      <c r="E7" s="93">
        <f>E2</f>
        <v>174470590</v>
      </c>
      <c r="F7" s="109">
        <v>14539216</v>
      </c>
      <c r="G7" s="101">
        <f>E7-F7</f>
        <v>159931374</v>
      </c>
      <c r="H7" s="68"/>
      <c r="I7" s="87"/>
      <c r="J7" s="176">
        <f t="shared" ref="J7:J18" si="0">D7-C7+1</f>
        <v>108</v>
      </c>
      <c r="K7" s="177">
        <v>0</v>
      </c>
      <c r="L7" s="153">
        <f t="shared" ref="L7:L18" si="1">K7+F7</f>
        <v>14539216</v>
      </c>
      <c r="M7" s="148" t="s">
        <v>58</v>
      </c>
    </row>
    <row r="8" spans="1:14" x14ac:dyDescent="0.45">
      <c r="A8" s="163"/>
      <c r="B8" s="178" t="s">
        <v>18</v>
      </c>
      <c r="C8" s="179">
        <v>45754</v>
      </c>
      <c r="D8" s="179">
        <v>45827</v>
      </c>
      <c r="E8" s="180">
        <f>G7</f>
        <v>159931374</v>
      </c>
      <c r="F8" s="181">
        <v>14539216</v>
      </c>
      <c r="G8" s="174">
        <f>E8-F8</f>
        <v>145392158</v>
      </c>
      <c r="H8" s="149">
        <v>2.9700000000000001E-2</v>
      </c>
      <c r="I8" s="149" t="s">
        <v>56</v>
      </c>
      <c r="J8" s="175">
        <f t="shared" si="0"/>
        <v>74</v>
      </c>
      <c r="K8" s="150">
        <f>ROUNDDOWN(G7*H8*J7/365,0)</f>
        <v>1405468</v>
      </c>
      <c r="L8" s="182">
        <f t="shared" si="1"/>
        <v>15944684</v>
      </c>
      <c r="M8" s="148" t="s">
        <v>59</v>
      </c>
    </row>
    <row r="9" spans="1:14" x14ac:dyDescent="0.45">
      <c r="A9" s="163"/>
      <c r="B9" s="9" t="s">
        <v>19</v>
      </c>
      <c r="C9" s="84">
        <v>45828</v>
      </c>
      <c r="D9" s="21">
        <v>45919</v>
      </c>
      <c r="E9" s="94">
        <f t="shared" ref="E9:E18" si="2">G8</f>
        <v>145392158</v>
      </c>
      <c r="F9" s="110">
        <v>14539216</v>
      </c>
      <c r="G9" s="102">
        <f t="shared" ref="G9:G18" si="3">E9-F9</f>
        <v>130852942</v>
      </c>
      <c r="H9" s="8"/>
      <c r="I9" s="8"/>
      <c r="J9" s="117">
        <f t="shared" si="0"/>
        <v>92</v>
      </c>
      <c r="K9" s="123">
        <f t="shared" ref="K9:K18" si="4">ROUNDDOWN(G8*H9*J8/365,0)</f>
        <v>0</v>
      </c>
      <c r="L9" s="154">
        <f t="shared" si="1"/>
        <v>14539216</v>
      </c>
      <c r="M9" s="148"/>
      <c r="N9" s="151"/>
    </row>
    <row r="10" spans="1:14" ht="17.5" thickBot="1" x14ac:dyDescent="0.5">
      <c r="A10" s="164"/>
      <c r="B10" s="75" t="s">
        <v>20</v>
      </c>
      <c r="C10" s="89">
        <v>45920</v>
      </c>
      <c r="D10" s="90">
        <v>46010</v>
      </c>
      <c r="E10" s="95">
        <f t="shared" si="2"/>
        <v>130852942</v>
      </c>
      <c r="F10" s="111">
        <v>14539216</v>
      </c>
      <c r="G10" s="103">
        <f t="shared" si="3"/>
        <v>116313726</v>
      </c>
      <c r="H10" s="76"/>
      <c r="I10" s="76"/>
      <c r="J10" s="143">
        <f t="shared" si="0"/>
        <v>91</v>
      </c>
      <c r="K10" s="124">
        <f t="shared" si="4"/>
        <v>0</v>
      </c>
      <c r="L10" s="155">
        <f t="shared" si="1"/>
        <v>14539216</v>
      </c>
      <c r="M10" s="148"/>
      <c r="N10" s="152"/>
    </row>
    <row r="11" spans="1:14" x14ac:dyDescent="0.45">
      <c r="A11" s="159">
        <v>2026</v>
      </c>
      <c r="B11" s="77" t="s">
        <v>41</v>
      </c>
      <c r="C11" s="139">
        <v>46011</v>
      </c>
      <c r="D11" s="140">
        <v>46100</v>
      </c>
      <c r="E11" s="96">
        <f t="shared" si="2"/>
        <v>116313726</v>
      </c>
      <c r="F11" s="112">
        <v>14539216</v>
      </c>
      <c r="G11" s="104">
        <f t="shared" si="3"/>
        <v>101774510</v>
      </c>
      <c r="H11" s="79"/>
      <c r="I11" s="79"/>
      <c r="J11" s="144">
        <f t="shared" si="0"/>
        <v>90</v>
      </c>
      <c r="K11" s="125">
        <f t="shared" si="4"/>
        <v>0</v>
      </c>
      <c r="L11" s="157">
        <f t="shared" si="1"/>
        <v>14539216</v>
      </c>
      <c r="M11" s="148"/>
    </row>
    <row r="12" spans="1:14" x14ac:dyDescent="0.45">
      <c r="A12" s="160"/>
      <c r="B12" s="9" t="s">
        <v>42</v>
      </c>
      <c r="C12" s="84">
        <v>46101</v>
      </c>
      <c r="D12" s="21">
        <v>46192</v>
      </c>
      <c r="E12" s="94">
        <f t="shared" si="2"/>
        <v>101774510</v>
      </c>
      <c r="F12" s="110">
        <v>14539216</v>
      </c>
      <c r="G12" s="102">
        <f t="shared" si="3"/>
        <v>87235294</v>
      </c>
      <c r="H12" s="81"/>
      <c r="I12" s="81"/>
      <c r="J12" s="145">
        <f t="shared" si="0"/>
        <v>92</v>
      </c>
      <c r="K12" s="123">
        <f t="shared" si="4"/>
        <v>0</v>
      </c>
      <c r="L12" s="154">
        <f t="shared" si="1"/>
        <v>14539216</v>
      </c>
      <c r="M12" s="148"/>
    </row>
    <row r="13" spans="1:14" x14ac:dyDescent="0.45">
      <c r="A13" s="160"/>
      <c r="B13" s="9" t="s">
        <v>43</v>
      </c>
      <c r="C13" s="84">
        <v>46193</v>
      </c>
      <c r="D13" s="21">
        <v>46284</v>
      </c>
      <c r="E13" s="94">
        <f t="shared" si="2"/>
        <v>87235294</v>
      </c>
      <c r="F13" s="110">
        <v>14539216</v>
      </c>
      <c r="G13" s="102">
        <f t="shared" si="3"/>
        <v>72696078</v>
      </c>
      <c r="H13" s="82"/>
      <c r="I13" s="82"/>
      <c r="J13" s="145">
        <f t="shared" si="0"/>
        <v>92</v>
      </c>
      <c r="K13" s="123">
        <f t="shared" si="4"/>
        <v>0</v>
      </c>
      <c r="L13" s="154">
        <f t="shared" si="1"/>
        <v>14539216</v>
      </c>
      <c r="M13" s="148"/>
    </row>
    <row r="14" spans="1:14" ht="17.5" thickBot="1" x14ac:dyDescent="0.5">
      <c r="A14" s="161"/>
      <c r="B14" s="78" t="s">
        <v>44</v>
      </c>
      <c r="C14" s="141">
        <v>46285</v>
      </c>
      <c r="D14" s="142">
        <v>46375</v>
      </c>
      <c r="E14" s="97">
        <f t="shared" si="2"/>
        <v>72696078</v>
      </c>
      <c r="F14" s="113">
        <v>14539216</v>
      </c>
      <c r="G14" s="105">
        <f t="shared" si="3"/>
        <v>58156862</v>
      </c>
      <c r="H14" s="80"/>
      <c r="I14" s="80"/>
      <c r="J14" s="146">
        <f t="shared" si="0"/>
        <v>91</v>
      </c>
      <c r="K14" s="126">
        <f t="shared" si="4"/>
        <v>0</v>
      </c>
      <c r="L14" s="158">
        <f t="shared" si="1"/>
        <v>14539216</v>
      </c>
      <c r="M14" s="148"/>
    </row>
    <row r="15" spans="1:14" x14ac:dyDescent="0.45">
      <c r="A15" s="159">
        <v>2027</v>
      </c>
      <c r="B15" s="77" t="s">
        <v>49</v>
      </c>
      <c r="C15" s="139">
        <v>46376</v>
      </c>
      <c r="D15" s="140">
        <v>46465</v>
      </c>
      <c r="E15" s="96">
        <f t="shared" si="2"/>
        <v>58156862</v>
      </c>
      <c r="F15" s="112">
        <v>14539216</v>
      </c>
      <c r="G15" s="104">
        <f t="shared" si="3"/>
        <v>43617646</v>
      </c>
      <c r="H15" s="79"/>
      <c r="I15" s="79"/>
      <c r="J15" s="147">
        <f t="shared" si="0"/>
        <v>90</v>
      </c>
      <c r="K15" s="125">
        <f t="shared" si="4"/>
        <v>0</v>
      </c>
      <c r="L15" s="156">
        <f t="shared" si="1"/>
        <v>14539216</v>
      </c>
      <c r="M15" s="148"/>
    </row>
    <row r="16" spans="1:14" x14ac:dyDescent="0.45">
      <c r="A16" s="160"/>
      <c r="B16" s="9" t="s">
        <v>50</v>
      </c>
      <c r="C16" s="84">
        <v>46466</v>
      </c>
      <c r="D16" s="21">
        <v>46557</v>
      </c>
      <c r="E16" s="94">
        <f t="shared" si="2"/>
        <v>43617646</v>
      </c>
      <c r="F16" s="110">
        <v>14539216</v>
      </c>
      <c r="G16" s="102">
        <f t="shared" si="3"/>
        <v>29078430</v>
      </c>
      <c r="H16" s="81"/>
      <c r="I16" s="81"/>
      <c r="J16" s="145">
        <f t="shared" si="0"/>
        <v>92</v>
      </c>
      <c r="K16" s="123">
        <f t="shared" si="4"/>
        <v>0</v>
      </c>
      <c r="L16" s="154">
        <f t="shared" si="1"/>
        <v>14539216</v>
      </c>
      <c r="M16" s="148"/>
    </row>
    <row r="17" spans="1:13" x14ac:dyDescent="0.45">
      <c r="A17" s="160"/>
      <c r="B17" s="9" t="s">
        <v>51</v>
      </c>
      <c r="C17" s="84">
        <v>46558</v>
      </c>
      <c r="D17" s="21">
        <v>46649</v>
      </c>
      <c r="E17" s="94">
        <f t="shared" si="2"/>
        <v>29078430</v>
      </c>
      <c r="F17" s="110">
        <v>14539216</v>
      </c>
      <c r="G17" s="102">
        <f t="shared" si="3"/>
        <v>14539214</v>
      </c>
      <c r="H17" s="82"/>
      <c r="I17" s="82"/>
      <c r="J17" s="145">
        <f t="shared" si="0"/>
        <v>92</v>
      </c>
      <c r="K17" s="123">
        <f t="shared" si="4"/>
        <v>0</v>
      </c>
      <c r="L17" s="154">
        <f t="shared" si="1"/>
        <v>14539216</v>
      </c>
      <c r="M17" s="148"/>
    </row>
    <row r="18" spans="1:13" ht="17.5" thickBot="1" x14ac:dyDescent="0.5">
      <c r="A18" s="161"/>
      <c r="B18" s="78" t="s">
        <v>52</v>
      </c>
      <c r="C18" s="141">
        <v>46650</v>
      </c>
      <c r="D18" s="142">
        <v>46740</v>
      </c>
      <c r="E18" s="97">
        <f t="shared" si="2"/>
        <v>14539214</v>
      </c>
      <c r="F18" s="114">
        <v>14539214</v>
      </c>
      <c r="G18" s="105">
        <f t="shared" si="3"/>
        <v>0</v>
      </c>
      <c r="H18" s="80"/>
      <c r="I18" s="80"/>
      <c r="J18" s="146">
        <f t="shared" si="0"/>
        <v>91</v>
      </c>
      <c r="K18" s="127">
        <f t="shared" si="4"/>
        <v>0</v>
      </c>
      <c r="L18" s="158">
        <f t="shared" si="1"/>
        <v>14539214</v>
      </c>
    </row>
    <row r="24" spans="1:13" x14ac:dyDescent="0.45">
      <c r="M24" s="14"/>
    </row>
    <row r="25" spans="1:13" x14ac:dyDescent="0.45">
      <c r="C25" s="138"/>
      <c r="D25" s="138"/>
      <c r="I25" s="138"/>
      <c r="J25" s="138"/>
      <c r="M25" s="14"/>
    </row>
    <row r="26" spans="1:13" x14ac:dyDescent="0.45">
      <c r="C26" s="138"/>
      <c r="D26" s="138"/>
      <c r="G26" s="138"/>
      <c r="H26" s="138"/>
      <c r="M26" s="14"/>
    </row>
    <row r="27" spans="1:13" x14ac:dyDescent="0.45">
      <c r="C27" s="138"/>
      <c r="D27" s="138"/>
    </row>
    <row r="28" spans="1:13" x14ac:dyDescent="0.45">
      <c r="C28" s="138"/>
      <c r="D28" s="138"/>
    </row>
  </sheetData>
  <mergeCells count="8">
    <mergeCell ref="A11:A14"/>
    <mergeCell ref="A15:A18"/>
    <mergeCell ref="A1:L1"/>
    <mergeCell ref="A4:A6"/>
    <mergeCell ref="B4:B6"/>
    <mergeCell ref="C4:C6"/>
    <mergeCell ref="D4:D6"/>
    <mergeCell ref="A7:A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780E6-3FAF-4CD1-9058-79A974EE12BC}">
  <sheetPr>
    <tabColor rgb="FFFFFF00"/>
    <pageSetUpPr fitToPage="1"/>
  </sheetPr>
  <dimension ref="A1:L24"/>
  <sheetViews>
    <sheetView view="pageBreakPreview" zoomScale="85" zoomScaleSheetLayoutView="85" workbookViewId="0">
      <pane ySplit="7" topLeftCell="A8" activePane="bottomLeft" state="frozen"/>
      <selection activeCell="D44" sqref="D44"/>
      <selection pane="bottomLeft" activeCell="E45" sqref="E45"/>
    </sheetView>
  </sheetViews>
  <sheetFormatPr defaultColWidth="9" defaultRowHeight="17" x14ac:dyDescent="0.45"/>
  <cols>
    <col min="1" max="1" width="19.33203125" style="14" customWidth="1"/>
    <col min="2" max="3" width="16.58203125" style="14" customWidth="1"/>
    <col min="4" max="6" width="15.75" style="14" customWidth="1"/>
    <col min="7" max="7" width="9.83203125" style="14" customWidth="1"/>
    <col min="8" max="9" width="15.58203125" style="14" customWidth="1"/>
    <col min="10" max="10" width="13.83203125" style="14" bestFit="1" customWidth="1"/>
    <col min="11" max="11" width="12.6640625" style="14" bestFit="1" customWidth="1"/>
    <col min="12" max="12" width="11.6640625" style="14" bestFit="1" customWidth="1"/>
    <col min="13" max="16384" width="9" style="14"/>
  </cols>
  <sheetData>
    <row r="1" spans="1:11" ht="26" x14ac:dyDescent="0.45">
      <c r="A1" s="171" t="s">
        <v>55</v>
      </c>
      <c r="B1" s="171"/>
      <c r="C1" s="171"/>
      <c r="D1" s="171"/>
      <c r="E1" s="171"/>
      <c r="F1" s="171"/>
      <c r="G1" s="171"/>
      <c r="H1" s="171"/>
      <c r="I1" s="171"/>
    </row>
    <row r="2" spans="1:11" ht="26.5" thickBot="1" x14ac:dyDescent="0.5">
      <c r="A2" s="11" t="s">
        <v>29</v>
      </c>
      <c r="B2" s="11"/>
      <c r="C2" s="54"/>
      <c r="D2" s="54"/>
      <c r="E2" s="83" t="s">
        <v>48</v>
      </c>
      <c r="F2" s="83"/>
      <c r="G2" s="54"/>
    </row>
    <row r="3" spans="1:11" ht="17.5" thickTop="1" x14ac:dyDescent="0.45">
      <c r="A3" s="20" t="s">
        <v>30</v>
      </c>
      <c r="B3" s="20" t="s">
        <v>22</v>
      </c>
      <c r="C3" s="20" t="s">
        <v>31</v>
      </c>
      <c r="D3" s="22" t="s">
        <v>23</v>
      </c>
      <c r="E3" s="172" t="s">
        <v>24</v>
      </c>
      <c r="F3" s="173"/>
    </row>
    <row r="4" spans="1:11" x14ac:dyDescent="0.45">
      <c r="A4" s="19"/>
      <c r="B4" s="21"/>
      <c r="C4" s="21"/>
      <c r="D4" s="23"/>
      <c r="E4" s="24" t="s">
        <v>25</v>
      </c>
      <c r="F4" s="26">
        <v>7.0000000000000007E-2</v>
      </c>
    </row>
    <row r="5" spans="1:11" x14ac:dyDescent="0.45">
      <c r="A5" s="19"/>
      <c r="B5" s="21"/>
      <c r="C5" s="21"/>
      <c r="D5" s="23"/>
      <c r="E5" s="24" t="s">
        <v>26</v>
      </c>
      <c r="F5" s="26">
        <v>0.08</v>
      </c>
    </row>
    <row r="6" spans="1:11" x14ac:dyDescent="0.45">
      <c r="A6" s="19"/>
      <c r="B6" s="21"/>
      <c r="C6" s="21"/>
      <c r="D6" s="23"/>
      <c r="E6" s="24" t="s">
        <v>27</v>
      </c>
      <c r="F6" s="27">
        <v>0.09</v>
      </c>
    </row>
    <row r="7" spans="1:11" ht="17.5" thickBot="1" x14ac:dyDescent="0.5">
      <c r="A7" s="19"/>
      <c r="B7" s="21"/>
      <c r="C7" s="21"/>
      <c r="D7" s="23"/>
      <c r="E7" s="25" t="s">
        <v>28</v>
      </c>
      <c r="F7" s="28">
        <v>0.1</v>
      </c>
    </row>
    <row r="8" spans="1:11" ht="17.5" thickTop="1" x14ac:dyDescent="0.45">
      <c r="A8" s="16"/>
      <c r="B8" s="12"/>
      <c r="C8" s="12"/>
      <c r="D8" s="16"/>
      <c r="E8" s="16"/>
      <c r="F8" s="16"/>
      <c r="G8" s="17"/>
    </row>
    <row r="9" spans="1:11" x14ac:dyDescent="0.45">
      <c r="A9" s="18"/>
      <c r="B9" s="18"/>
      <c r="C9" s="18"/>
      <c r="D9" s="18"/>
      <c r="E9" s="16"/>
      <c r="F9" s="16"/>
      <c r="G9" s="17"/>
    </row>
    <row r="10" spans="1:11" ht="21" thickBot="1" x14ac:dyDescent="0.5">
      <c r="A10" s="11" t="s">
        <v>45</v>
      </c>
    </row>
    <row r="11" spans="1:11" ht="35" thickTop="1" thickBot="1" x14ac:dyDescent="0.5">
      <c r="A11" s="33" t="s">
        <v>30</v>
      </c>
      <c r="B11" s="33" t="s">
        <v>53</v>
      </c>
      <c r="C11" s="33" t="s">
        <v>34</v>
      </c>
      <c r="D11" s="34" t="s">
        <v>36</v>
      </c>
      <c r="E11" s="34" t="s">
        <v>37</v>
      </c>
      <c r="F11" s="34" t="s">
        <v>38</v>
      </c>
      <c r="G11" s="128" t="s">
        <v>32</v>
      </c>
      <c r="H11" s="130" t="s">
        <v>35</v>
      </c>
      <c r="I11" s="129" t="s">
        <v>39</v>
      </c>
      <c r="J11" s="29" t="s">
        <v>40</v>
      </c>
    </row>
    <row r="12" spans="1:11" ht="17.5" thickTop="1" x14ac:dyDescent="0.45">
      <c r="A12" s="60" t="s">
        <v>17</v>
      </c>
      <c r="B12" s="36" t="e">
        <f>#REF!</f>
        <v>#REF!</v>
      </c>
      <c r="C12" s="36"/>
      <c r="D12" s="37">
        <v>45705</v>
      </c>
      <c r="E12" s="37">
        <v>45753</v>
      </c>
      <c r="F12" s="38">
        <f>E12-D12</f>
        <v>48</v>
      </c>
      <c r="G12" s="39">
        <f>F5</f>
        <v>0.08</v>
      </c>
      <c r="H12" s="131" t="e">
        <f>ROUNDDOWN(B12*G12*F12/365,0)</f>
        <v>#REF!</v>
      </c>
      <c r="I12" s="40" t="e">
        <f>B12+C12+H12</f>
        <v>#REF!</v>
      </c>
      <c r="J12" s="41"/>
    </row>
    <row r="13" spans="1:11" x14ac:dyDescent="0.45">
      <c r="A13" s="61"/>
      <c r="B13" s="35"/>
      <c r="C13" s="35">
        <f>C12</f>
        <v>0</v>
      </c>
      <c r="D13" s="30"/>
      <c r="E13" s="31"/>
      <c r="F13" s="31"/>
      <c r="G13" s="31"/>
      <c r="H13" s="132"/>
      <c r="I13" s="32"/>
      <c r="J13" s="42"/>
      <c r="K13" s="10"/>
    </row>
    <row r="14" spans="1:11" ht="17.5" thickBot="1" x14ac:dyDescent="0.5">
      <c r="A14" s="62" t="s">
        <v>33</v>
      </c>
      <c r="B14" s="47"/>
      <c r="C14" s="47"/>
      <c r="D14" s="48"/>
      <c r="E14" s="48"/>
      <c r="F14" s="47"/>
      <c r="G14" s="47"/>
      <c r="H14" s="133" t="e">
        <f>H12-H13</f>
        <v>#REF!</v>
      </c>
      <c r="I14" s="47" t="e">
        <f>I12-J13</f>
        <v>#REF!</v>
      </c>
      <c r="J14" s="49"/>
      <c r="K14" s="15"/>
    </row>
    <row r="15" spans="1:11" ht="17.5" thickTop="1" x14ac:dyDescent="0.45">
      <c r="A15" s="63"/>
      <c r="B15" s="43"/>
      <c r="C15" s="43"/>
      <c r="D15" s="44"/>
      <c r="E15" s="44"/>
      <c r="F15" s="45"/>
      <c r="G15" s="64"/>
      <c r="H15" s="134"/>
      <c r="I15" s="43"/>
      <c r="J15" s="51"/>
    </row>
    <row r="16" spans="1:11" x14ac:dyDescent="0.45">
      <c r="A16" s="61"/>
      <c r="B16" s="31"/>
      <c r="C16" s="13"/>
      <c r="D16" s="13"/>
      <c r="E16" s="13"/>
      <c r="F16" s="13"/>
      <c r="G16" s="13"/>
      <c r="H16" s="135"/>
      <c r="I16" s="13"/>
      <c r="J16" s="42"/>
      <c r="K16" s="10"/>
    </row>
    <row r="17" spans="1:12" ht="17.5" thickBot="1" x14ac:dyDescent="0.5">
      <c r="A17" s="62" t="s">
        <v>33</v>
      </c>
      <c r="B17" s="46"/>
      <c r="C17" s="52"/>
      <c r="D17" s="52"/>
      <c r="E17" s="52"/>
      <c r="F17" s="52"/>
      <c r="G17" s="52"/>
      <c r="H17" s="136"/>
      <c r="I17" s="46"/>
      <c r="J17" s="53"/>
      <c r="K17" s="15"/>
    </row>
    <row r="18" spans="1:12" ht="17.5" thickTop="1" x14ac:dyDescent="0.45">
      <c r="A18" s="69"/>
      <c r="B18" s="70"/>
      <c r="C18" s="72"/>
      <c r="D18" s="71"/>
      <c r="E18" s="71"/>
      <c r="F18" s="45"/>
      <c r="G18" s="55"/>
      <c r="H18" s="134"/>
      <c r="I18" s="43"/>
      <c r="J18" s="18"/>
      <c r="K18" s="15"/>
    </row>
    <row r="19" spans="1:12" x14ac:dyDescent="0.45">
      <c r="A19" s="61"/>
      <c r="B19" s="31"/>
      <c r="C19" s="13"/>
      <c r="D19" s="13"/>
      <c r="E19" s="13"/>
      <c r="F19" s="13"/>
      <c r="G19" s="13"/>
      <c r="H19" s="135"/>
      <c r="I19" s="13"/>
      <c r="J19" s="73"/>
      <c r="K19" s="15"/>
      <c r="L19" s="74"/>
    </row>
    <row r="20" spans="1:12" ht="17.5" thickBot="1" x14ac:dyDescent="0.5">
      <c r="A20" s="62" t="s">
        <v>33</v>
      </c>
      <c r="B20" s="46"/>
      <c r="C20" s="13"/>
      <c r="D20" s="13"/>
      <c r="E20" s="13"/>
      <c r="F20" s="13"/>
      <c r="G20" s="52"/>
      <c r="H20" s="136"/>
      <c r="I20" s="46"/>
      <c r="J20" s="18"/>
      <c r="K20" s="15"/>
    </row>
    <row r="21" spans="1:12" ht="18" thickTop="1" thickBot="1" x14ac:dyDescent="0.5">
      <c r="A21" s="50"/>
      <c r="B21" s="56">
        <f>B13+B16+B19</f>
        <v>0</v>
      </c>
      <c r="C21" s="56">
        <f>C13+C16+C19</f>
        <v>0</v>
      </c>
      <c r="D21" s="57"/>
      <c r="E21" s="57"/>
      <c r="F21" s="58"/>
      <c r="G21" s="59"/>
      <c r="H21" s="137">
        <f>H13+H16+H19</f>
        <v>0</v>
      </c>
      <c r="I21" s="56"/>
      <c r="J21" s="56">
        <f>J13+J16+J19</f>
        <v>0</v>
      </c>
    </row>
    <row r="22" spans="1:12" ht="17.5" thickTop="1" x14ac:dyDescent="0.45"/>
    <row r="24" spans="1:12" x14ac:dyDescent="0.45">
      <c r="E24" s="14">
        <v>11</v>
      </c>
      <c r="F24" s="14">
        <v>31</v>
      </c>
      <c r="G24" s="14">
        <v>6</v>
      </c>
    </row>
  </sheetData>
  <mergeCells count="2">
    <mergeCell ref="A1:I1"/>
    <mergeCell ref="E3:F3"/>
  </mergeCells>
  <phoneticPr fontId="2" type="noConversion"/>
  <pageMargins left="0.7" right="0.7" top="0.75" bottom="0.75" header="0.3" footer="0.3"/>
  <pageSetup paperSize="9" scale="78" orientation="landscape" r:id="rId1"/>
  <colBreaks count="1" manualBreakCount="1">
    <brk id="4" max="1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납부 금액 및 이자산정 금액</vt:lpstr>
      <vt:lpstr>변상금 연체료</vt:lpstr>
      <vt:lpstr>'변상금 연체료'!Print_Area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jkryu</dc:creator>
  <cp:lastModifiedBy>Lee Eunmi</cp:lastModifiedBy>
  <cp:lastPrinted>2024-04-16T08:20:49Z</cp:lastPrinted>
  <dcterms:created xsi:type="dcterms:W3CDTF">2019-02-28T02:40:11Z</dcterms:created>
  <dcterms:modified xsi:type="dcterms:W3CDTF">2025-04-07T06:00:53Z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5">
    <vt:lpwstr>eyJub2RlMSI6eyJkc2QiOiIwMTAwMDAwMDAwMDAyMTY3IiwibG9nVGltZSI6IjIwMjUtMDgtMjBUMDQ6MzU6MjhaIiwicElEIjoiMSIsInRyYWNlSWQiOiI2RTA1QTg2N0I5RjU4QTYyNzlCOEM2NDU2NDI5REJBQSIsInVzZXJDb2RlIjoiYWRtaW4ifSwibm9kZTIiOnsiZHNkIjoiMDEwMDAwMDAwMDAwMjE2NyIsImxvZ1RpbWUiOiIyMDI1LTA4LTIwVDA0OjM1OjI4WiIsInBJRCI6IjEiLCJ0cmFjZUlkIjoiNkUwNUE4NjdCOUY1OEE2Mjc5QjhDNjQ1NjQyOURCQUEiLCJ1c2VyQ29kZSI6ImFkbWluIn0sIm5vZGUzIjp7ImRzZCI6IjAxMDAwMDAwMDAwMDIxNjciLCJsb2dUaW1lIjoiMjAyNS0wOC0yMFQwNDozNToyOFoiLCJwSUQiOiIxIiwidHJhY2VJZCI6IjZFMDVBODY3QjlGNThBNjI3OUI4QzY0NTY0MjlEQkFBIiwidXNlckNvZGUiOiJhZG1pbiJ9LCJub2RlNCI6eyJkc2QiOiIwMTAwMDAwMDAwMDAyMTY3IiwibG9nVGltZSI6IjIwMjUtMDgtMjBUMDQ6MzU6MjhaIiwicElEIjoiMSIsInRyYWNlSWQiOiI2RTA1QTg2N0I5RjU4QTYyNzlCOEM2NDU2NDI5REJBQSIsInVzZXJDb2RlIjoiYWRtaW4ifSwibm9kZTUiOnsiZHNkIjoiMDAwMDAwMDAwMDAwMDAwMCIsImxvZ1RpbWUiOiIyMDI1LTA4LTIwVDA0OjM0OjE0WiIsInBJRCI6MjA0OCwidHJhY2VJZCI6IkY2QjMzREZGRjM2NTQ4MDI5RjVEMjJGMDk5RkM2MUYxIiwidXNlckNvZGUiOiIxMjIyMzQifSwibm9kZUNvdW50IjoyfQ==</vt:lpwstr>
  </property>
  <property fmtid="{D5CDD505-2E9C-101B-9397-08002B2CF9AE}" name="FDRClass" pid="6">
    <vt:lpwstr>0</vt:lpwstr>
  </property>
  <property fmtid="{D5CDD505-2E9C-101B-9397-08002B2CF9AE}" name="FDRSet" pid="7">
    <vt:lpwstr>manual</vt:lpwstr>
  </property>
</Properties>
</file>