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4C4CF8C-4891-4638-A16A-EDAC542CAEBB}" xr6:coauthVersionLast="47" xr6:coauthVersionMax="47" xr10:uidLastSave="{00000000-0000-0000-0000-000000000000}"/>
  <bookViews>
    <workbookView xWindow="-120" yWindow="-120" windowWidth="29040" windowHeight="15840" xr2:uid="{EA3F0197-B790-467E-8C4A-FB6C99C0BC5A}"/>
  </bookViews>
  <sheets>
    <sheet name="주차장 운영현황(2024.3.31.)" sheetId="1" r:id="rId1"/>
    <sheet name="요금" sheetId="2" r:id="rId2"/>
  </sheets>
  <definedNames>
    <definedName name="_xlnm._FilterDatabase" localSheetId="0" hidden="1">'주차장 운영현황(2024.3.31.)'!$A$3:$J$105</definedName>
    <definedName name="_xlnm.Print_Area" localSheetId="0">'주차장 운영현황(2024.3.31.)'!$A$1:$O$105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A6" i="1"/>
  <c r="A10" i="1"/>
  <c r="F7" i="1"/>
  <c r="C7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F97" i="1"/>
  <c r="C97" i="1"/>
  <c r="F75" i="1"/>
  <c r="C75" i="1"/>
  <c r="J74" i="1"/>
  <c r="I74" i="1"/>
  <c r="H74" i="1"/>
  <c r="J73" i="1"/>
  <c r="I73" i="1"/>
  <c r="H73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4" i="1"/>
  <c r="I54" i="1"/>
  <c r="H54" i="1"/>
  <c r="J53" i="1"/>
  <c r="I53" i="1"/>
  <c r="H53" i="1"/>
  <c r="J52" i="1"/>
  <c r="I52" i="1"/>
  <c r="H52" i="1"/>
  <c r="J51" i="1"/>
  <c r="I51" i="1"/>
  <c r="H51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6" i="1"/>
  <c r="I36" i="1"/>
  <c r="H36" i="1"/>
  <c r="J35" i="1"/>
  <c r="I35" i="1"/>
  <c r="H35" i="1"/>
  <c r="J34" i="1"/>
  <c r="I34" i="1"/>
  <c r="H34" i="1"/>
  <c r="J33" i="1"/>
  <c r="I33" i="1"/>
  <c r="H33" i="1"/>
  <c r="J31" i="1"/>
  <c r="I31" i="1"/>
  <c r="H31" i="1"/>
  <c r="J30" i="1"/>
  <c r="I30" i="1"/>
  <c r="H30" i="1"/>
  <c r="J29" i="1"/>
  <c r="I29" i="1"/>
  <c r="H29" i="1"/>
  <c r="J28" i="1"/>
  <c r="I28" i="1"/>
  <c r="H28" i="1"/>
  <c r="J26" i="1"/>
  <c r="I26" i="1"/>
  <c r="H26" i="1"/>
  <c r="J25" i="1"/>
  <c r="I25" i="1"/>
  <c r="H25" i="1"/>
  <c r="J24" i="1"/>
  <c r="I24" i="1"/>
  <c r="H24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6" i="1"/>
  <c r="I16" i="1"/>
  <c r="H16" i="1"/>
  <c r="J13" i="1"/>
  <c r="I13" i="1"/>
  <c r="H13" i="1"/>
  <c r="J12" i="1"/>
  <c r="I12" i="1"/>
  <c r="H12" i="1"/>
  <c r="J11" i="1"/>
  <c r="I11" i="1"/>
  <c r="H11" i="1"/>
  <c r="F10" i="1"/>
  <c r="C10" i="1"/>
  <c r="J72" i="1"/>
  <c r="I72" i="1"/>
  <c r="H72" i="1"/>
  <c r="J9" i="1"/>
  <c r="I9" i="1"/>
  <c r="H9" i="1"/>
  <c r="J8" i="1"/>
  <c r="I8" i="1"/>
  <c r="H8" i="1"/>
</calcChain>
</file>

<file path=xl/sharedStrings.xml><?xml version="1.0" encoding="utf-8"?>
<sst xmlns="http://schemas.openxmlformats.org/spreadsheetml/2006/main" count="807" uniqueCount="247">
  <si>
    <t>주차장명</t>
  </si>
  <si>
    <t>급지</t>
    <phoneticPr fontId="4" type="noConversion"/>
  </si>
  <si>
    <t>주차면</t>
  </si>
  <si>
    <t>위치</t>
  </si>
  <si>
    <t>운영시간</t>
    <phoneticPr fontId="4" type="noConversion"/>
  </si>
  <si>
    <t>운영방식</t>
    <phoneticPr fontId="4" type="noConversion"/>
  </si>
  <si>
    <t>주차요금</t>
    <phoneticPr fontId="4" type="noConversion"/>
  </si>
  <si>
    <t>정기권</t>
    <phoneticPr fontId="4" type="noConversion"/>
  </si>
  <si>
    <t>유인/무인</t>
    <phoneticPr fontId="4" type="noConversion"/>
  </si>
  <si>
    <t>차량번호
인식기</t>
    <phoneticPr fontId="4" type="noConversion"/>
  </si>
  <si>
    <t>기본요금</t>
    <phoneticPr fontId="4" type="noConversion"/>
  </si>
  <si>
    <t>10분당요금</t>
    <phoneticPr fontId="4" type="noConversion"/>
  </si>
  <si>
    <t>1일 요금</t>
    <phoneticPr fontId="4" type="noConversion"/>
  </si>
  <si>
    <t>배정면수</t>
    <phoneticPr fontId="4" type="noConversion"/>
  </si>
  <si>
    <t>요금</t>
    <phoneticPr fontId="4" type="noConversion"/>
  </si>
  <si>
    <t>주간</t>
    <phoneticPr fontId="4" type="noConversion"/>
  </si>
  <si>
    <t>야간</t>
    <phoneticPr fontId="4" type="noConversion"/>
  </si>
  <si>
    <t>전일</t>
    <phoneticPr fontId="4" type="noConversion"/>
  </si>
  <si>
    <t>원미철골</t>
  </si>
  <si>
    <t>원미동 134-15</t>
    <phoneticPr fontId="4" type="noConversion"/>
  </si>
  <si>
    <t>10:00 ~ 18:00</t>
    <phoneticPr fontId="4" type="noConversion"/>
  </si>
  <si>
    <t>LPR</t>
  </si>
  <si>
    <t>미운영</t>
    <phoneticPr fontId="4" type="noConversion"/>
  </si>
  <si>
    <t>-</t>
    <phoneticPr fontId="3" type="noConversion"/>
  </si>
  <si>
    <t>-</t>
    <phoneticPr fontId="4" type="noConversion"/>
  </si>
  <si>
    <t>원종철골</t>
    <phoneticPr fontId="4" type="noConversion"/>
  </si>
  <si>
    <t>소사로 774</t>
    <phoneticPr fontId="4" type="noConversion"/>
  </si>
  <si>
    <t>춘의동 임시</t>
  </si>
  <si>
    <t>부천로 163</t>
  </si>
  <si>
    <t>09:00 ~ 17:00</t>
    <phoneticPr fontId="4" type="noConversion"/>
  </si>
  <si>
    <t>일부</t>
    <phoneticPr fontId="4" type="noConversion"/>
  </si>
  <si>
    <t>거주자우선주차</t>
    <phoneticPr fontId="4" type="noConversion"/>
  </si>
  <si>
    <t>강남시장</t>
    <phoneticPr fontId="4" type="noConversion"/>
  </si>
  <si>
    <t>도당동 248-1</t>
    <phoneticPr fontId="4" type="noConversion"/>
  </si>
  <si>
    <t>24시간</t>
    <phoneticPr fontId="4" type="noConversion"/>
  </si>
  <si>
    <t>무인자동</t>
    <phoneticPr fontId="3" type="noConversion"/>
  </si>
  <si>
    <t>무인자동</t>
    <phoneticPr fontId="4" type="noConversion"/>
  </si>
  <si>
    <t>LPR</t>
    <phoneticPr fontId="4" type="noConversion"/>
  </si>
  <si>
    <t>추첨제</t>
    <phoneticPr fontId="4" type="noConversion"/>
  </si>
  <si>
    <t>고리울동굴시장</t>
    <phoneticPr fontId="4" type="noConversion"/>
  </si>
  <si>
    <t>고강동 389</t>
    <phoneticPr fontId="4" type="noConversion"/>
  </si>
  <si>
    <t xml:space="preserve">고강제일시장 </t>
    <phoneticPr fontId="4" type="noConversion"/>
  </si>
  <si>
    <t>고강동 310-18</t>
    <phoneticPr fontId="4" type="noConversion"/>
  </si>
  <si>
    <t>구소사구청</t>
    <phoneticPr fontId="4" type="noConversion"/>
  </si>
  <si>
    <t>송내동 594-5</t>
    <phoneticPr fontId="4" type="noConversion"/>
  </si>
  <si>
    <t>무인월정</t>
    <phoneticPr fontId="3" type="noConversion"/>
  </si>
  <si>
    <t>무인월정</t>
    <phoneticPr fontId="4" type="noConversion"/>
  </si>
  <si>
    <t>구터미널</t>
  </si>
  <si>
    <t>중동 1151</t>
    <phoneticPr fontId="4" type="noConversion"/>
  </si>
  <si>
    <t>24시간</t>
  </si>
  <si>
    <t>무인자동</t>
  </si>
  <si>
    <t>교통정보센터앞</t>
    <phoneticPr fontId="4" type="noConversion"/>
  </si>
  <si>
    <t>중동 1089-1</t>
    <phoneticPr fontId="4" type="noConversion"/>
  </si>
  <si>
    <t>까치로노외</t>
    <phoneticPr fontId="4" type="noConversion"/>
  </si>
  <si>
    <t>작동 406</t>
    <phoneticPr fontId="4" type="noConversion"/>
  </si>
  <si>
    <t>꿈빛도서관옆</t>
  </si>
  <si>
    <t>중3동 1051-8</t>
  </si>
  <si>
    <t>다산지하</t>
  </si>
  <si>
    <t>경인로 101번길 45</t>
  </si>
  <si>
    <t>대성병원옆</t>
  </si>
  <si>
    <t>심곡동 110-9</t>
  </si>
  <si>
    <t>도당동 182-13</t>
    <phoneticPr fontId="4" type="noConversion"/>
  </si>
  <si>
    <t>로데오</t>
  </si>
  <si>
    <t>상동 407</t>
    <phoneticPr fontId="4" type="noConversion"/>
  </si>
  <si>
    <t>먹적골(상공회의소앞)</t>
    <phoneticPr fontId="4" type="noConversion"/>
  </si>
  <si>
    <t>심곡동 325-32</t>
    <phoneticPr fontId="4" type="noConversion"/>
  </si>
  <si>
    <t>멀뫼</t>
    <phoneticPr fontId="4" type="noConversion"/>
  </si>
  <si>
    <t>원미동 177-56</t>
    <phoneticPr fontId="4" type="noConversion"/>
  </si>
  <si>
    <t>무지개고가</t>
  </si>
  <si>
    <t>길주로 104, 202</t>
    <phoneticPr fontId="4" type="noConversion"/>
  </si>
  <si>
    <t>07:00 ~ 20:00</t>
    <phoneticPr fontId="4" type="noConversion"/>
  </si>
  <si>
    <t>무인월정</t>
  </si>
  <si>
    <t>RF</t>
  </si>
  <si>
    <t>미관광장</t>
  </si>
  <si>
    <t>중동로 262번길 102</t>
  </si>
  <si>
    <t>반달</t>
  </si>
  <si>
    <t>상동 414-2</t>
    <phoneticPr fontId="4" type="noConversion"/>
  </si>
  <si>
    <t>법원앞</t>
  </si>
  <si>
    <t>상동 449</t>
    <phoneticPr fontId="4" type="noConversion"/>
  </si>
  <si>
    <t>별빛공원(원미지하)</t>
    <phoneticPr fontId="4" type="noConversion"/>
  </si>
  <si>
    <t>부천로 90번길 51</t>
  </si>
  <si>
    <t>부천역남부</t>
  </si>
  <si>
    <t>심곡본동 550-10</t>
  </si>
  <si>
    <t>24시간(10:00~18:00)</t>
    <phoneticPr fontId="4" type="noConversion"/>
  </si>
  <si>
    <t>부천역남부 제2호</t>
  </si>
  <si>
    <t>심곡본동 316-8</t>
  </si>
  <si>
    <t>부흥</t>
  </si>
  <si>
    <t>중동 1219</t>
    <phoneticPr fontId="4" type="noConversion"/>
  </si>
  <si>
    <t>비둘기공원</t>
  </si>
  <si>
    <t>신흥로 45번길 36</t>
  </si>
  <si>
    <t>삼정동 제1호</t>
  </si>
  <si>
    <t>삼정동 269-5</t>
    <phoneticPr fontId="4" type="noConversion"/>
  </si>
  <si>
    <t>06:00 ~ 16:00</t>
    <phoneticPr fontId="4" type="noConversion"/>
  </si>
  <si>
    <t>삼정동 제2호</t>
  </si>
  <si>
    <t>삼정동 70-41</t>
    <phoneticPr fontId="4" type="noConversion"/>
  </si>
  <si>
    <t>삼정동 제3호</t>
  </si>
  <si>
    <t>삼정동 19-9</t>
    <phoneticPr fontId="4" type="noConversion"/>
  </si>
  <si>
    <t>상2동 행복(노외)</t>
    <phoneticPr fontId="4" type="noConversion"/>
  </si>
  <si>
    <t>상동 559-5</t>
  </si>
  <si>
    <t>상동철골</t>
  </si>
  <si>
    <t xml:space="preserve">석천로 60번길63 </t>
    <phoneticPr fontId="4" type="noConversion"/>
  </si>
  <si>
    <t xml:space="preserve">상동시장 </t>
    <phoneticPr fontId="4" type="noConversion"/>
  </si>
  <si>
    <t>상동 244-5</t>
    <phoneticPr fontId="4" type="noConversion"/>
  </si>
  <si>
    <t>상동 행복주택</t>
    <phoneticPr fontId="4" type="noConversion"/>
  </si>
  <si>
    <t>상동 463-2</t>
    <phoneticPr fontId="4" type="noConversion"/>
  </si>
  <si>
    <t>서촌공원</t>
  </si>
  <si>
    <t>상동 465</t>
    <phoneticPr fontId="4" type="noConversion"/>
  </si>
  <si>
    <t>성주중학교옆</t>
    <phoneticPr fontId="4" type="noConversion"/>
  </si>
  <si>
    <t>송내동 416-6</t>
  </si>
  <si>
    <t>소방서옆</t>
  </si>
  <si>
    <t>중동 1121</t>
    <phoneticPr fontId="4" type="noConversion"/>
  </si>
  <si>
    <t>소사근린공원</t>
    <phoneticPr fontId="4" type="noConversion"/>
  </si>
  <si>
    <t>소사본동 317-100</t>
    <phoneticPr fontId="4" type="noConversion"/>
  </si>
  <si>
    <t>소사종합시장</t>
  </si>
  <si>
    <t>소삼로 5</t>
  </si>
  <si>
    <t>소새울공원</t>
  </si>
  <si>
    <t>은성로 67번길 24</t>
  </si>
  <si>
    <t>소원</t>
  </si>
  <si>
    <t>소사로 300번길 41</t>
  </si>
  <si>
    <t>송내IC</t>
  </si>
  <si>
    <t>상동 21</t>
  </si>
  <si>
    <t>송내IC 화물</t>
    <phoneticPr fontId="4" type="noConversion"/>
  </si>
  <si>
    <t>상동 21(북측)</t>
    <phoneticPr fontId="4" type="noConversion"/>
  </si>
  <si>
    <t>선착순</t>
    <phoneticPr fontId="4" type="noConversion"/>
  </si>
  <si>
    <t>송내남부</t>
  </si>
  <si>
    <t>송내동 280-11</t>
  </si>
  <si>
    <t>송내북부</t>
  </si>
  <si>
    <t>상동 460</t>
    <phoneticPr fontId="4" type="noConversion"/>
  </si>
  <si>
    <t>송내파인</t>
  </si>
  <si>
    <t>송내1동 317-4</t>
  </si>
  <si>
    <t>수주공영(운산)</t>
    <phoneticPr fontId="4" type="noConversion"/>
  </si>
  <si>
    <t>고강동 250-20</t>
    <phoneticPr fontId="4" type="noConversion"/>
  </si>
  <si>
    <t>시의회옆</t>
  </si>
  <si>
    <t>중동 1159-4</t>
    <phoneticPr fontId="4" type="noConversion"/>
  </si>
  <si>
    <t>심곡본동철골</t>
  </si>
  <si>
    <t>경인로 224번길 54</t>
  </si>
  <si>
    <t>심곡시민의강1</t>
  </si>
  <si>
    <t>부흥로 399</t>
  </si>
  <si>
    <t>심곡시민의강2</t>
  </si>
  <si>
    <t>부흥로 441</t>
  </si>
  <si>
    <t>심곡지하</t>
  </si>
  <si>
    <t>부천로 54번길 23</t>
  </si>
  <si>
    <t>안중근공원</t>
  </si>
  <si>
    <t>중동 1167</t>
    <phoneticPr fontId="4" type="noConversion"/>
  </si>
  <si>
    <t>오정동 제1호</t>
    <phoneticPr fontId="4" type="noConversion"/>
  </si>
  <si>
    <t>오정동 559-1</t>
    <phoneticPr fontId="4" type="noConversion"/>
  </si>
  <si>
    <t>오정동 제2호</t>
  </si>
  <si>
    <t>부천로 453</t>
    <phoneticPr fontId="4" type="noConversion"/>
  </si>
  <si>
    <t>06:00 ~ 19:00</t>
    <phoneticPr fontId="4" type="noConversion"/>
  </si>
  <si>
    <t>오정물류센터</t>
    <phoneticPr fontId="4" type="noConversion"/>
  </si>
  <si>
    <t>오정동 808-5</t>
    <phoneticPr fontId="4" type="noConversion"/>
  </si>
  <si>
    <t>오정산업단지</t>
  </si>
  <si>
    <t>오정동 760</t>
  </si>
  <si>
    <t>윗소사</t>
  </si>
  <si>
    <t>소사로 177번길 19</t>
  </si>
  <si>
    <t>원종역</t>
    <phoneticPr fontId="4" type="noConversion"/>
  </si>
  <si>
    <t>원종동 227-14, 15</t>
    <phoneticPr fontId="4" type="noConversion"/>
  </si>
  <si>
    <t>장미공원 공한지</t>
    <phoneticPr fontId="4" type="noConversion"/>
  </si>
  <si>
    <t>도당동 123번지</t>
    <phoneticPr fontId="4" type="noConversion"/>
  </si>
  <si>
    <t>중동사랑시장</t>
    <phoneticPr fontId="4" type="noConversion"/>
  </si>
  <si>
    <t>중동 737</t>
    <phoneticPr fontId="4" type="noConversion"/>
  </si>
  <si>
    <t>중앙공원지하</t>
  </si>
  <si>
    <t>소향로 164</t>
    <phoneticPr fontId="4" type="noConversion"/>
  </si>
  <si>
    <t>한신시장(철골)</t>
    <phoneticPr fontId="4" type="noConversion"/>
  </si>
  <si>
    <t>은성로68번길 46</t>
  </si>
  <si>
    <t>호수로노외(공한지)</t>
    <phoneticPr fontId="4" type="noConversion"/>
  </si>
  <si>
    <t>상동 521-10</t>
    <phoneticPr fontId="4" type="noConversion"/>
  </si>
  <si>
    <t>21개소(부설)</t>
    <phoneticPr fontId="4" type="noConversion"/>
  </si>
  <si>
    <t>난장</t>
    <phoneticPr fontId="4" type="noConversion"/>
  </si>
  <si>
    <t>-</t>
  </si>
  <si>
    <t>길주로 1</t>
  </si>
  <si>
    <t>아인스월드</t>
  </si>
  <si>
    <t>야인시대</t>
  </si>
  <si>
    <t>주차권</t>
  </si>
  <si>
    <t>원미어울마당</t>
  </si>
  <si>
    <t>부천로 136번길 27</t>
  </si>
  <si>
    <t>08:00 ~ 20:00</t>
    <phoneticPr fontId="4" type="noConversion"/>
  </si>
  <si>
    <t>상주</t>
    <phoneticPr fontId="4" type="noConversion"/>
  </si>
  <si>
    <t>자연생태공원</t>
    <phoneticPr fontId="4" type="noConversion"/>
  </si>
  <si>
    <t>길주로 660</t>
  </si>
  <si>
    <t>09:00 ~ 19:00</t>
    <phoneticPr fontId="4" type="noConversion"/>
  </si>
  <si>
    <t>시민회관</t>
  </si>
  <si>
    <t>부일로 365</t>
  </si>
  <si>
    <t>09:00 ~ 22:00</t>
    <phoneticPr fontId="4" type="noConversion"/>
  </si>
  <si>
    <t>부천아트센터</t>
    <phoneticPr fontId="4" type="noConversion"/>
  </si>
  <si>
    <t>길주로 210</t>
    <phoneticPr fontId="4" type="noConversion"/>
  </si>
  <si>
    <t>오정어울마당</t>
  </si>
  <si>
    <t>성오로 172</t>
  </si>
  <si>
    <t>시청부설</t>
  </si>
  <si>
    <t>길주로 210</t>
  </si>
  <si>
    <t>원미공원2</t>
  </si>
  <si>
    <t>소사로 456</t>
  </si>
  <si>
    <t>원미공원1</t>
  </si>
  <si>
    <t>소사로 457</t>
    <phoneticPr fontId="4" type="noConversion"/>
  </si>
  <si>
    <t>소사어울마당</t>
  </si>
  <si>
    <t>경인옛로 73</t>
  </si>
  <si>
    <t>도당어울마당</t>
  </si>
  <si>
    <t>부천로 360</t>
    <phoneticPr fontId="4" type="noConversion"/>
  </si>
  <si>
    <t>호수공원1</t>
  </si>
  <si>
    <t>조마루로 15</t>
  </si>
  <si>
    <t>호수공원2</t>
  </si>
  <si>
    <t>오정도서관부지</t>
  </si>
  <si>
    <t>오정동 160-11</t>
  </si>
  <si>
    <t>공무원전용</t>
  </si>
  <si>
    <t>무인</t>
    <phoneticPr fontId="3" type="noConversion"/>
  </si>
  <si>
    <t>무인</t>
    <phoneticPr fontId="4" type="noConversion"/>
  </si>
  <si>
    <t>별빛마루도서관</t>
    <phoneticPr fontId="4" type="noConversion"/>
  </si>
  <si>
    <t>옥길동 772</t>
    <phoneticPr fontId="4" type="noConversion"/>
  </si>
  <si>
    <t>수주도서관</t>
    <phoneticPr fontId="4" type="noConversion"/>
  </si>
  <si>
    <t>고강동 산90</t>
    <phoneticPr fontId="4" type="noConversion"/>
  </si>
  <si>
    <t>버들공원</t>
    <phoneticPr fontId="4" type="noConversion"/>
  </si>
  <si>
    <t>옥길동 752-1</t>
    <phoneticPr fontId="4" type="noConversion"/>
  </si>
  <si>
    <t>10:00 ~ 21:00</t>
    <phoneticPr fontId="4" type="noConversion"/>
  </si>
  <si>
    <t>도당공원1</t>
    <phoneticPr fontId="4" type="noConversion"/>
  </si>
  <si>
    <t>도당동 산25-5</t>
    <phoneticPr fontId="4" type="noConversion"/>
  </si>
  <si>
    <t>도당공원2</t>
    <phoneticPr fontId="4" type="noConversion"/>
  </si>
  <si>
    <t>부일로 199번길, 205번길, 상일로 94번길</t>
  </si>
  <si>
    <t>09:00 ~ 18:00</t>
  </si>
  <si>
    <t>중동로 261번길, 262번길, 248번길, 253번길</t>
  </si>
  <si>
    <t>중동로 248번길, 254번길</t>
  </si>
  <si>
    <t>09:00 ~ 18:00</t>
    <phoneticPr fontId="4" type="noConversion"/>
  </si>
  <si>
    <t>부흥로 315번길, 307번길</t>
  </si>
  <si>
    <t>부일로 221번길, 233번길, 상일로 122번길</t>
  </si>
  <si>
    <t>조마루로 291번길, 297번길</t>
  </si>
  <si>
    <t>샛말길</t>
  </si>
  <si>
    <t>가로공원로 수주삼거리</t>
    <phoneticPr fontId="4" type="noConversion"/>
  </si>
  <si>
    <t>고강차고지 진입로</t>
  </si>
  <si>
    <t>봉오대로 556번길</t>
  </si>
  <si>
    <t>10분당 요금</t>
    <phoneticPr fontId="4" type="noConversion"/>
  </si>
  <si>
    <t>부설</t>
    <phoneticPr fontId="4" type="noConversion"/>
  </si>
  <si>
    <t>부천시 공영주차장 일반현황(2024. 7. 1.기준 )</t>
    <phoneticPr fontId="4" type="noConversion"/>
  </si>
  <si>
    <t>2개소(노외 유인)</t>
    <phoneticPr fontId="4" type="noConversion"/>
  </si>
  <si>
    <t>29개소(노상)</t>
    <phoneticPr fontId="4" type="noConversion"/>
  </si>
  <si>
    <t>구버스터미널일원(5개소)</t>
    <phoneticPr fontId="3" type="noConversion"/>
  </si>
  <si>
    <t>롯데백화점일원(3개소)</t>
    <phoneticPr fontId="3" type="noConversion"/>
  </si>
  <si>
    <t>중동먹거리(4개소)</t>
    <phoneticPr fontId="3" type="noConversion"/>
  </si>
  <si>
    <t>투나백화점 일원(5개소)</t>
    <phoneticPr fontId="3" type="noConversion"/>
  </si>
  <si>
    <t>중동먹자골목(5개소)</t>
    <phoneticPr fontId="3" type="noConversion"/>
  </si>
  <si>
    <t>로데오거리(5개소)</t>
    <phoneticPr fontId="3" type="noConversion"/>
  </si>
  <si>
    <t>도당동제1호</t>
    <phoneticPr fontId="4" type="noConversion"/>
  </si>
  <si>
    <t>도당교1호</t>
    <phoneticPr fontId="3" type="noConversion"/>
  </si>
  <si>
    <t>24시간(18:00~09:00)</t>
    <phoneticPr fontId="3" type="noConversion"/>
  </si>
  <si>
    <t>오정동 617-3</t>
    <phoneticPr fontId="3" type="noConversion"/>
  </si>
  <si>
    <t>복사초앞</t>
    <phoneticPr fontId="3" type="noConversion"/>
  </si>
  <si>
    <t>소사본동 404-1</t>
    <phoneticPr fontId="3" type="noConversion"/>
  </si>
  <si>
    <t>구소새울어울마당</t>
    <phoneticPr fontId="3" type="noConversion"/>
  </si>
  <si>
    <t>소사본동 166-6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</si>
</sst>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0_);[Red]\(0\)"/>
    <numFmt numFmtId="178" formatCode="#,##0_ "/>
    <numFmt numFmtId="179" formatCode="0_ "/>
  </numFmts>
  <fonts count="17"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7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9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1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41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 wrapText="1"/>
    </xf>
    <xf numFmtId="41" fontId="12" fillId="0" borderId="1" xfId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7" fontId="8" fillId="3" borderId="1" xfId="1" applyNumberFormat="1" applyFont="1" applyFill="1" applyBorder="1" applyAlignment="1">
      <alignment horizontal="center" vertical="center" wrapText="1"/>
    </xf>
    <xf numFmtId="41" fontId="12" fillId="3" borderId="1" xfId="1" applyFont="1" applyFill="1" applyBorder="1">
      <alignment vertical="center"/>
    </xf>
    <xf numFmtId="0" fontId="9" fillId="3" borderId="1" xfId="0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 wrapText="1"/>
    </xf>
    <xf numFmtId="41" fontId="14" fillId="0" borderId="1" xfId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41" fontId="11" fillId="0" borderId="1" xfId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177" fontId="11" fillId="0" borderId="1" xfId="1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/>
    </xf>
    <xf numFmtId="177" fontId="8" fillId="3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8" fontId="9" fillId="0" borderId="1" xfId="1" applyNumberFormat="1" applyFont="1" applyBorder="1" applyAlignment="1">
      <alignment horizontal="center" vertical="center"/>
    </xf>
    <xf numFmtId="178" fontId="11" fillId="0" borderId="1" xfId="1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41" fontId="1" fillId="0" borderId="0" xfId="1">
      <alignment vertical="center"/>
    </xf>
    <xf numFmtId="179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7D47-D3D7-4034-BBC8-156043BBD894}">
  <dimension ref="A1:P114"/>
  <sheetViews>
    <sheetView tabSelected="1" view="pageBreakPreview" zoomScaleSheetLayoutView="100" workbookViewId="0">
      <pane ySplit="5" topLeftCell="A6" activePane="bottomLeft" state="frozen"/>
      <selection activeCell="B23" sqref="B23"/>
      <selection pane="bottomLeft" activeCell="E19" sqref="E19"/>
    </sheetView>
  </sheetViews>
  <sheetFormatPr defaultColWidth="9" defaultRowHeight="16.5"/>
  <cols>
    <col min="1" max="1" width="15.875" bestFit="1" customWidth="1"/>
    <col min="2" max="2" width="6.75" style="3" customWidth="1"/>
    <col min="3" max="3" width="6.125" style="3" customWidth="1"/>
    <col min="4" max="4" width="19.375" style="4" customWidth="1"/>
    <col min="5" max="5" width="14.25" style="5" customWidth="1"/>
    <col min="6" max="6" width="8.25" customWidth="1"/>
    <col min="7" max="10" width="8.5" customWidth="1"/>
    <col min="12" max="12" width="9" style="4"/>
    <col min="13" max="13" width="9" style="6" bestFit="1" customWidth="1"/>
    <col min="14" max="15" width="9" style="6"/>
  </cols>
  <sheetData>
    <row r="1" spans="1:16" ht="26.25">
      <c r="A1" s="1" t="s">
        <v>230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8.600000000000001" customHeight="1">
      <c r="A2" s="2"/>
    </row>
    <row r="3" spans="1:16" s="11" customFormat="1" ht="18" customHeight="1">
      <c r="A3" s="7" t="s">
        <v>0</v>
      </c>
      <c r="B3" s="8" t="s">
        <v>1</v>
      </c>
      <c r="C3" s="9" t="s">
        <v>2</v>
      </c>
      <c r="D3" s="7" t="s">
        <v>3</v>
      </c>
      <c r="E3" s="7" t="s">
        <v>4</v>
      </c>
      <c r="F3" s="10" t="s">
        <v>5</v>
      </c>
      <c r="G3" s="10"/>
      <c r="H3" s="10" t="s">
        <v>6</v>
      </c>
      <c r="I3" s="10"/>
      <c r="J3" s="10"/>
      <c r="K3" s="7" t="s">
        <v>7</v>
      </c>
      <c r="L3" s="7"/>
      <c r="M3" s="7"/>
      <c r="N3" s="7"/>
      <c r="O3" s="7"/>
    </row>
    <row r="4" spans="1:16" s="11" customFormat="1" ht="18" customHeight="1">
      <c r="A4" s="7"/>
      <c r="B4" s="8"/>
      <c r="C4" s="9"/>
      <c r="D4" s="7"/>
      <c r="E4" s="7"/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7" t="s">
        <v>5</v>
      </c>
      <c r="L4" s="7" t="s">
        <v>13</v>
      </c>
      <c r="M4" s="9" t="s">
        <v>14</v>
      </c>
      <c r="N4" s="9"/>
      <c r="O4" s="9"/>
    </row>
    <row r="5" spans="1:16" s="11" customFormat="1" ht="18" customHeight="1">
      <c r="A5" s="7"/>
      <c r="B5" s="8"/>
      <c r="C5" s="9"/>
      <c r="D5" s="7"/>
      <c r="E5" s="7"/>
      <c r="F5" s="10"/>
      <c r="G5" s="10"/>
      <c r="H5" s="10"/>
      <c r="I5" s="10"/>
      <c r="J5" s="10"/>
      <c r="K5" s="7"/>
      <c r="L5" s="7"/>
      <c r="M5" s="12" t="s">
        <v>15</v>
      </c>
      <c r="N5" s="12" t="s">
        <v>16</v>
      </c>
      <c r="O5" s="12" t="s">
        <v>17</v>
      </c>
    </row>
    <row r="6" spans="1:16" s="11" customFormat="1" ht="18" customHeight="1">
      <c r="A6" s="66" t="str">
        <f>(2+64+21+29)&amp;"개소"</f>
        <v>116개소</v>
      </c>
      <c r="B6" s="67"/>
      <c r="C6" s="68">
        <f>SUM(C7,C10,C75,C97)</f>
        <v>11991</v>
      </c>
      <c r="D6" s="66"/>
      <c r="E6" s="66"/>
      <c r="F6" s="68"/>
      <c r="G6" s="69"/>
      <c r="H6" s="69"/>
      <c r="I6" s="69"/>
      <c r="J6" s="69"/>
      <c r="K6" s="66"/>
      <c r="L6" s="66"/>
      <c r="M6" s="12"/>
      <c r="N6" s="12"/>
      <c r="O6" s="12"/>
    </row>
    <row r="7" spans="1:16" ht="18" customHeight="1">
      <c r="A7" s="13" t="s">
        <v>231</v>
      </c>
      <c r="B7" s="14"/>
      <c r="C7" s="15">
        <f>SUM(C8:C9)</f>
        <v>115</v>
      </c>
      <c r="D7" s="16"/>
      <c r="E7" s="17"/>
      <c r="F7" s="18">
        <f>SUM(F8:F9)</f>
        <v>2</v>
      </c>
      <c r="G7" s="18"/>
      <c r="H7" s="18"/>
      <c r="I7" s="18"/>
      <c r="J7" s="18"/>
      <c r="K7" s="19"/>
      <c r="L7" s="20"/>
      <c r="M7" s="21"/>
      <c r="N7" s="21"/>
      <c r="O7" s="21"/>
    </row>
    <row r="8" spans="1:16" ht="18" customHeight="1">
      <c r="A8" s="22" t="s">
        <v>18</v>
      </c>
      <c r="B8" s="23">
        <v>3</v>
      </c>
      <c r="C8" s="24">
        <v>48</v>
      </c>
      <c r="D8" s="25" t="s">
        <v>19</v>
      </c>
      <c r="E8" s="25" t="s">
        <v>20</v>
      </c>
      <c r="F8" s="26">
        <v>1</v>
      </c>
      <c r="G8" s="26" t="s">
        <v>21</v>
      </c>
      <c r="H8" s="27">
        <f>VLOOKUP(B8,요금!$A$3:$D$7,2,0)</f>
        <v>300</v>
      </c>
      <c r="I8" s="27">
        <f>VLOOKUP(B8,요금!$A$3:$D$7,3,0)</f>
        <v>200</v>
      </c>
      <c r="J8" s="27">
        <f>VLOOKUP(B8,요금!$A$3:$D$7,4,0)</f>
        <v>4000</v>
      </c>
      <c r="K8" s="25" t="s">
        <v>22</v>
      </c>
      <c r="L8" s="28" t="s">
        <v>24</v>
      </c>
      <c r="M8" s="28" t="s">
        <v>24</v>
      </c>
      <c r="N8" s="28" t="s">
        <v>24</v>
      </c>
      <c r="O8" s="28" t="s">
        <v>24</v>
      </c>
    </row>
    <row r="9" spans="1:16" ht="18" customHeight="1">
      <c r="A9" s="22" t="s">
        <v>25</v>
      </c>
      <c r="B9" s="23">
        <v>1</v>
      </c>
      <c r="C9" s="24">
        <v>67</v>
      </c>
      <c r="D9" s="25" t="s">
        <v>26</v>
      </c>
      <c r="E9" s="25" t="s">
        <v>20</v>
      </c>
      <c r="F9" s="26">
        <v>1</v>
      </c>
      <c r="G9" s="26" t="s">
        <v>21</v>
      </c>
      <c r="H9" s="27">
        <f>VLOOKUP(B9,요금!$A$3:$D$7,2,0)</f>
        <v>900</v>
      </c>
      <c r="I9" s="27">
        <f>VLOOKUP(B9,요금!$A$3:$D$7,3,0)</f>
        <v>400</v>
      </c>
      <c r="J9" s="27">
        <f>VLOOKUP(B9,요금!$A$3:$D$7,4,0)</f>
        <v>9500</v>
      </c>
      <c r="K9" s="25" t="s">
        <v>22</v>
      </c>
      <c r="L9" s="28" t="s">
        <v>24</v>
      </c>
      <c r="M9" s="28" t="s">
        <v>24</v>
      </c>
      <c r="N9" s="28" t="s">
        <v>24</v>
      </c>
      <c r="O9" s="28" t="s">
        <v>24</v>
      </c>
    </row>
    <row r="10" spans="1:16" ht="18" customHeight="1">
      <c r="A10" s="13" t="str">
        <f>COUNTA(A11:A74)&amp;"개소(노외 무인)"</f>
        <v>64개소(노외 무인)</v>
      </c>
      <c r="B10" s="31"/>
      <c r="C10" s="31">
        <f>SUM(C11:C74)</f>
        <v>7253</v>
      </c>
      <c r="D10" s="16"/>
      <c r="E10" s="17"/>
      <c r="F10" s="18">
        <f>SUM(F11:F74)</f>
        <v>1</v>
      </c>
      <c r="G10" s="32"/>
      <c r="H10" s="33"/>
      <c r="I10" s="33"/>
      <c r="J10" s="33"/>
      <c r="K10" s="34"/>
      <c r="L10" s="16"/>
      <c r="M10" s="35"/>
      <c r="N10" s="35"/>
      <c r="O10" s="35"/>
    </row>
    <row r="11" spans="1:16" ht="18" customHeight="1">
      <c r="A11" s="36" t="s">
        <v>32</v>
      </c>
      <c r="B11" s="24">
        <v>3</v>
      </c>
      <c r="C11" s="24">
        <v>145</v>
      </c>
      <c r="D11" s="36" t="s">
        <v>33</v>
      </c>
      <c r="E11" s="36" t="s">
        <v>34</v>
      </c>
      <c r="F11" s="37" t="s">
        <v>36</v>
      </c>
      <c r="G11" s="37" t="s">
        <v>37</v>
      </c>
      <c r="H11" s="38">
        <f>VLOOKUP(B11,요금!$A$3:$D$7,2,0)</f>
        <v>300</v>
      </c>
      <c r="I11" s="38">
        <f>VLOOKUP(B11,요금!$A$3:$D$7,3,0)</f>
        <v>200</v>
      </c>
      <c r="J11" s="38">
        <f>VLOOKUP(B11,요금!$A$3:$D$7,4,0)</f>
        <v>4000</v>
      </c>
      <c r="K11" s="36" t="s">
        <v>38</v>
      </c>
      <c r="L11" s="36">
        <v>80</v>
      </c>
      <c r="M11" s="39">
        <v>40000</v>
      </c>
      <c r="N11" s="39">
        <v>30000</v>
      </c>
      <c r="O11" s="39">
        <v>50000</v>
      </c>
    </row>
    <row r="12" spans="1:16" ht="18" customHeight="1">
      <c r="A12" s="36" t="s">
        <v>39</v>
      </c>
      <c r="B12" s="24">
        <v>3</v>
      </c>
      <c r="C12" s="24">
        <v>81</v>
      </c>
      <c r="D12" s="36" t="s">
        <v>40</v>
      </c>
      <c r="E12" s="36" t="s">
        <v>34</v>
      </c>
      <c r="F12" s="37" t="s">
        <v>36</v>
      </c>
      <c r="G12" s="37" t="s">
        <v>37</v>
      </c>
      <c r="H12" s="38">
        <f>VLOOKUP(B12,요금!$A$3:$D$7,2,0)</f>
        <v>300</v>
      </c>
      <c r="I12" s="38">
        <f>VLOOKUP(B12,요금!$A$3:$D$7,3,0)</f>
        <v>200</v>
      </c>
      <c r="J12" s="38">
        <f>VLOOKUP(B12,요금!$A$3:$D$7,4,0)</f>
        <v>4000</v>
      </c>
      <c r="K12" s="36" t="s">
        <v>38</v>
      </c>
      <c r="L12" s="36">
        <v>42</v>
      </c>
      <c r="M12" s="39">
        <v>40000</v>
      </c>
      <c r="N12" s="39">
        <v>30000</v>
      </c>
      <c r="O12" s="39">
        <v>50000</v>
      </c>
    </row>
    <row r="13" spans="1:16" ht="18" customHeight="1">
      <c r="A13" s="36" t="s">
        <v>41</v>
      </c>
      <c r="B13" s="24">
        <v>3</v>
      </c>
      <c r="C13" s="24">
        <v>34</v>
      </c>
      <c r="D13" s="36" t="s">
        <v>42</v>
      </c>
      <c r="E13" s="36" t="s">
        <v>34</v>
      </c>
      <c r="F13" s="37" t="s">
        <v>36</v>
      </c>
      <c r="G13" s="37" t="s">
        <v>37</v>
      </c>
      <c r="H13" s="38">
        <f>VLOOKUP(B13,요금!$A$3:$D$7,2,0)</f>
        <v>300</v>
      </c>
      <c r="I13" s="38">
        <f>VLOOKUP(B13,요금!$A$3:$D$7,3,0)</f>
        <v>200</v>
      </c>
      <c r="J13" s="38">
        <f>VLOOKUP(B13,요금!$A$3:$D$7,4,0)</f>
        <v>4000</v>
      </c>
      <c r="K13" s="36" t="s">
        <v>38</v>
      </c>
      <c r="L13" s="36">
        <v>16</v>
      </c>
      <c r="M13" s="39">
        <v>40000</v>
      </c>
      <c r="N13" s="39">
        <v>30000</v>
      </c>
      <c r="O13" s="39">
        <v>50000</v>
      </c>
    </row>
    <row r="14" spans="1:16" ht="18" customHeight="1">
      <c r="A14" s="36" t="s">
        <v>43</v>
      </c>
      <c r="B14" s="24">
        <v>3</v>
      </c>
      <c r="C14" s="24">
        <v>65</v>
      </c>
      <c r="D14" s="36" t="s">
        <v>44</v>
      </c>
      <c r="E14" s="36" t="s">
        <v>34</v>
      </c>
      <c r="F14" s="37" t="s">
        <v>46</v>
      </c>
      <c r="G14" s="37" t="s">
        <v>37</v>
      </c>
      <c r="H14" s="38"/>
      <c r="I14" s="38"/>
      <c r="J14" s="38"/>
      <c r="K14" s="36" t="s">
        <v>38</v>
      </c>
      <c r="L14" s="36">
        <v>60</v>
      </c>
      <c r="M14" s="40" t="s">
        <v>24</v>
      </c>
      <c r="N14" s="40" t="s">
        <v>24</v>
      </c>
      <c r="O14" s="41">
        <v>50000</v>
      </c>
      <c r="P14" s="42"/>
    </row>
    <row r="15" spans="1:16" ht="18" customHeight="1">
      <c r="A15" s="36" t="s">
        <v>245</v>
      </c>
      <c r="B15" s="24">
        <v>3</v>
      </c>
      <c r="C15" s="24">
        <v>11</v>
      </c>
      <c r="D15" s="36" t="s">
        <v>246</v>
      </c>
      <c r="E15" s="36" t="s">
        <v>241</v>
      </c>
      <c r="F15" s="37" t="s">
        <v>45</v>
      </c>
      <c r="G15" s="37"/>
      <c r="H15" s="38"/>
      <c r="I15" s="38"/>
      <c r="J15" s="38"/>
      <c r="K15" s="36" t="s">
        <v>38</v>
      </c>
      <c r="L15" s="36">
        <v>11</v>
      </c>
      <c r="M15" s="40" t="s">
        <v>23</v>
      </c>
      <c r="N15" s="39">
        <v>30000</v>
      </c>
      <c r="O15" s="40" t="s">
        <v>23</v>
      </c>
      <c r="P15" s="42"/>
    </row>
    <row r="16" spans="1:16" s="44" customFormat="1" ht="18" customHeight="1">
      <c r="A16" s="43" t="s">
        <v>47</v>
      </c>
      <c r="B16" s="24">
        <v>1</v>
      </c>
      <c r="C16" s="24">
        <v>131</v>
      </c>
      <c r="D16" s="36" t="s">
        <v>48</v>
      </c>
      <c r="E16" s="36" t="s">
        <v>49</v>
      </c>
      <c r="F16" s="37" t="s">
        <v>50</v>
      </c>
      <c r="G16" s="37" t="s">
        <v>21</v>
      </c>
      <c r="H16" s="38">
        <f>VLOOKUP(B16,요금!$A$3:$D$7,2,0)</f>
        <v>900</v>
      </c>
      <c r="I16" s="38">
        <f>VLOOKUP(B16,요금!$A$3:$D$7,3,0)</f>
        <v>400</v>
      </c>
      <c r="J16" s="38">
        <f>VLOOKUP(B16,요금!$A$3:$D$7,4,0)</f>
        <v>9500</v>
      </c>
      <c r="K16" s="36" t="s">
        <v>38</v>
      </c>
      <c r="L16" s="36">
        <v>40</v>
      </c>
      <c r="M16" s="41">
        <v>70000</v>
      </c>
      <c r="N16" s="41">
        <v>50000</v>
      </c>
      <c r="O16" s="41">
        <v>100000</v>
      </c>
    </row>
    <row r="17" spans="1:15" s="44" customFormat="1" ht="18" customHeight="1">
      <c r="A17" s="43" t="s">
        <v>51</v>
      </c>
      <c r="B17" s="24">
        <v>3</v>
      </c>
      <c r="C17" s="24">
        <v>18</v>
      </c>
      <c r="D17" s="36" t="s">
        <v>52</v>
      </c>
      <c r="E17" s="36" t="s">
        <v>34</v>
      </c>
      <c r="F17" s="37" t="s">
        <v>46</v>
      </c>
      <c r="G17" s="37" t="s">
        <v>37</v>
      </c>
      <c r="H17" s="38"/>
      <c r="I17" s="38"/>
      <c r="J17" s="38"/>
      <c r="K17" s="36" t="s">
        <v>38</v>
      </c>
      <c r="L17" s="36">
        <v>11</v>
      </c>
      <c r="M17" s="40" t="s">
        <v>24</v>
      </c>
      <c r="N17" s="40" t="s">
        <v>24</v>
      </c>
      <c r="O17" s="41">
        <v>50000</v>
      </c>
    </row>
    <row r="18" spans="1:15" s="44" customFormat="1" ht="18" customHeight="1">
      <c r="A18" s="43" t="s">
        <v>53</v>
      </c>
      <c r="B18" s="24">
        <v>3</v>
      </c>
      <c r="C18" s="24">
        <v>34</v>
      </c>
      <c r="D18" s="36" t="s">
        <v>54</v>
      </c>
      <c r="E18" s="36" t="s">
        <v>34</v>
      </c>
      <c r="F18" s="37" t="s">
        <v>36</v>
      </c>
      <c r="G18" s="37" t="s">
        <v>37</v>
      </c>
      <c r="H18" s="38">
        <f>VLOOKUP(B18,요금!$A$3:$D$7,2,0)</f>
        <v>300</v>
      </c>
      <c r="I18" s="38">
        <f>VLOOKUP(B18,요금!$A$3:$D$7,3,0)</f>
        <v>200</v>
      </c>
      <c r="J18" s="38">
        <f>VLOOKUP(B18,요금!$A$3:$D$7,4,0)</f>
        <v>4000</v>
      </c>
      <c r="K18" s="36" t="s">
        <v>22</v>
      </c>
      <c r="L18" s="40" t="s">
        <v>24</v>
      </c>
      <c r="M18" s="40" t="s">
        <v>24</v>
      </c>
      <c r="N18" s="40" t="s">
        <v>24</v>
      </c>
      <c r="O18" s="40" t="s">
        <v>24</v>
      </c>
    </row>
    <row r="19" spans="1:15" s="44" customFormat="1" ht="18" customHeight="1">
      <c r="A19" s="43" t="s">
        <v>55</v>
      </c>
      <c r="B19" s="24">
        <v>3</v>
      </c>
      <c r="C19" s="24">
        <v>62</v>
      </c>
      <c r="D19" s="36" t="s">
        <v>56</v>
      </c>
      <c r="E19" s="36" t="s">
        <v>49</v>
      </c>
      <c r="F19" s="37" t="s">
        <v>50</v>
      </c>
      <c r="G19" s="37" t="s">
        <v>21</v>
      </c>
      <c r="H19" s="38">
        <f>VLOOKUP(B19,요금!$A$3:$D$7,2,0)</f>
        <v>300</v>
      </c>
      <c r="I19" s="38">
        <f>VLOOKUP(B19,요금!$A$3:$D$7,3,0)</f>
        <v>200</v>
      </c>
      <c r="J19" s="38">
        <f>VLOOKUP(B19,요금!$A$3:$D$7,4,0)</f>
        <v>4000</v>
      </c>
      <c r="K19" s="36" t="s">
        <v>38</v>
      </c>
      <c r="L19" s="36">
        <v>32</v>
      </c>
      <c r="M19" s="40" t="s">
        <v>24</v>
      </c>
      <c r="N19" s="40" t="s">
        <v>24</v>
      </c>
      <c r="O19" s="41">
        <v>50000</v>
      </c>
    </row>
    <row r="20" spans="1:15" s="44" customFormat="1" ht="18" customHeight="1">
      <c r="A20" s="43" t="s">
        <v>57</v>
      </c>
      <c r="B20" s="24">
        <v>3</v>
      </c>
      <c r="C20" s="24">
        <v>103</v>
      </c>
      <c r="D20" s="36" t="s">
        <v>58</v>
      </c>
      <c r="E20" s="36" t="s">
        <v>49</v>
      </c>
      <c r="F20" s="37" t="s">
        <v>50</v>
      </c>
      <c r="G20" s="37" t="s">
        <v>21</v>
      </c>
      <c r="H20" s="38">
        <f>VLOOKUP(B20,요금!$A$3:$D$7,2,0)</f>
        <v>300</v>
      </c>
      <c r="I20" s="38">
        <f>VLOOKUP(B20,요금!$A$3:$D$7,3,0)</f>
        <v>200</v>
      </c>
      <c r="J20" s="38">
        <f>VLOOKUP(B20,요금!$A$3:$D$7,4,0)</f>
        <v>4000</v>
      </c>
      <c r="K20" s="36" t="s">
        <v>38</v>
      </c>
      <c r="L20" s="36">
        <v>55</v>
      </c>
      <c r="M20" s="40" t="s">
        <v>24</v>
      </c>
      <c r="N20" s="40" t="s">
        <v>24</v>
      </c>
      <c r="O20" s="41">
        <v>50000</v>
      </c>
    </row>
    <row r="21" spans="1:15" s="44" customFormat="1" ht="18" customHeight="1">
      <c r="A21" s="43" t="s">
        <v>59</v>
      </c>
      <c r="B21" s="24">
        <v>3</v>
      </c>
      <c r="C21" s="24">
        <v>28</v>
      </c>
      <c r="D21" s="36" t="s">
        <v>60</v>
      </c>
      <c r="E21" s="36" t="s">
        <v>49</v>
      </c>
      <c r="F21" s="37" t="s">
        <v>50</v>
      </c>
      <c r="G21" s="37" t="s">
        <v>21</v>
      </c>
      <c r="H21" s="38">
        <f>VLOOKUP(B21,요금!$A$3:$D$7,2,0)</f>
        <v>300</v>
      </c>
      <c r="I21" s="38">
        <f>VLOOKUP(B21,요금!$A$3:$D$7,3,0)</f>
        <v>200</v>
      </c>
      <c r="J21" s="38">
        <f>VLOOKUP(B21,요금!$A$3:$D$7,4,0)</f>
        <v>4000</v>
      </c>
      <c r="K21" s="36" t="s">
        <v>22</v>
      </c>
      <c r="L21" s="36" t="s">
        <v>24</v>
      </c>
      <c r="M21" s="40" t="s">
        <v>24</v>
      </c>
      <c r="N21" s="40" t="s">
        <v>24</v>
      </c>
      <c r="O21" s="40" t="s">
        <v>24</v>
      </c>
    </row>
    <row r="22" spans="1:15" s="44" customFormat="1" ht="18" customHeight="1">
      <c r="A22" s="43" t="s">
        <v>239</v>
      </c>
      <c r="B22" s="24">
        <v>3</v>
      </c>
      <c r="C22" s="24">
        <v>101</v>
      </c>
      <c r="D22" s="36" t="s">
        <v>61</v>
      </c>
      <c r="E22" s="36" t="s">
        <v>49</v>
      </c>
      <c r="F22" s="37" t="s">
        <v>36</v>
      </c>
      <c r="G22" s="37" t="s">
        <v>21</v>
      </c>
      <c r="H22" s="38">
        <f>VLOOKUP(B22,요금!$A$3:$D$7,2,0)</f>
        <v>300</v>
      </c>
      <c r="I22" s="38">
        <f>VLOOKUP(B22,요금!$A$3:$D$7,3,0)</f>
        <v>200</v>
      </c>
      <c r="J22" s="38">
        <f>VLOOKUP(B22,요금!$A$3:$D$7,4,0)</f>
        <v>4000</v>
      </c>
      <c r="K22" s="36" t="s">
        <v>38</v>
      </c>
      <c r="L22" s="36">
        <v>70</v>
      </c>
      <c r="M22" s="41">
        <v>40000</v>
      </c>
      <c r="N22" s="41">
        <v>30000</v>
      </c>
      <c r="O22" s="41">
        <v>50000</v>
      </c>
    </row>
    <row r="23" spans="1:15" s="44" customFormat="1" ht="18" customHeight="1">
      <c r="A23" s="43" t="s">
        <v>240</v>
      </c>
      <c r="B23" s="24">
        <v>3</v>
      </c>
      <c r="C23" s="24">
        <v>39</v>
      </c>
      <c r="D23" s="36" t="s">
        <v>242</v>
      </c>
      <c r="E23" s="36" t="s">
        <v>241</v>
      </c>
      <c r="F23" s="37" t="s">
        <v>45</v>
      </c>
      <c r="G23" s="37"/>
      <c r="H23" s="38"/>
      <c r="I23" s="38"/>
      <c r="J23" s="38"/>
      <c r="K23" s="36" t="s">
        <v>38</v>
      </c>
      <c r="L23" s="36">
        <v>31</v>
      </c>
      <c r="M23" s="41" t="s">
        <v>23</v>
      </c>
      <c r="N23" s="41">
        <v>30000</v>
      </c>
      <c r="O23" s="41" t="s">
        <v>23</v>
      </c>
    </row>
    <row r="24" spans="1:15" s="44" customFormat="1" ht="18" customHeight="1">
      <c r="A24" s="43" t="s">
        <v>62</v>
      </c>
      <c r="B24" s="24">
        <v>1</v>
      </c>
      <c r="C24" s="24">
        <v>86</v>
      </c>
      <c r="D24" s="36" t="s">
        <v>63</v>
      </c>
      <c r="E24" s="36" t="s">
        <v>49</v>
      </c>
      <c r="F24" s="37" t="s">
        <v>50</v>
      </c>
      <c r="G24" s="37" t="s">
        <v>21</v>
      </c>
      <c r="H24" s="38">
        <f>VLOOKUP(B24,요금!$A$3:$D$7,2,0)</f>
        <v>900</v>
      </c>
      <c r="I24" s="38">
        <f>VLOOKUP(B24,요금!$A$3:$D$7,3,0)</f>
        <v>400</v>
      </c>
      <c r="J24" s="38">
        <f>VLOOKUP(B24,요금!$A$3:$D$7,4,0)</f>
        <v>9500</v>
      </c>
      <c r="K24" s="36" t="s">
        <v>38</v>
      </c>
      <c r="L24" s="36">
        <v>30</v>
      </c>
      <c r="M24" s="39">
        <v>70000</v>
      </c>
      <c r="N24" s="39">
        <v>50000</v>
      </c>
      <c r="O24" s="39">
        <v>100000</v>
      </c>
    </row>
    <row r="25" spans="1:15" s="44" customFormat="1" ht="18" customHeight="1">
      <c r="A25" s="43" t="s">
        <v>64</v>
      </c>
      <c r="B25" s="24">
        <v>3</v>
      </c>
      <c r="C25" s="24">
        <v>148</v>
      </c>
      <c r="D25" s="36" t="s">
        <v>65</v>
      </c>
      <c r="E25" s="36" t="s">
        <v>34</v>
      </c>
      <c r="F25" s="37" t="s">
        <v>36</v>
      </c>
      <c r="G25" s="37" t="s">
        <v>37</v>
      </c>
      <c r="H25" s="38">
        <f>VLOOKUP(B25,요금!$A$3:$D$7,2,0)</f>
        <v>300</v>
      </c>
      <c r="I25" s="38">
        <f>VLOOKUP(B25,요금!$A$3:$D$7,3,0)</f>
        <v>200</v>
      </c>
      <c r="J25" s="38">
        <f>VLOOKUP(B25,요금!$A$3:$D$7,4,0)</f>
        <v>4000</v>
      </c>
      <c r="K25" s="36" t="s">
        <v>38</v>
      </c>
      <c r="L25" s="36">
        <v>95</v>
      </c>
      <c r="M25" s="40" t="s">
        <v>24</v>
      </c>
      <c r="N25" s="40" t="s">
        <v>24</v>
      </c>
      <c r="O25" s="39">
        <v>50000</v>
      </c>
    </row>
    <row r="26" spans="1:15" s="44" customFormat="1" ht="18" customHeight="1">
      <c r="A26" s="43" t="s">
        <v>66</v>
      </c>
      <c r="B26" s="24">
        <v>3</v>
      </c>
      <c r="C26" s="24">
        <v>88</v>
      </c>
      <c r="D26" s="36" t="s">
        <v>67</v>
      </c>
      <c r="E26" s="36" t="s">
        <v>34</v>
      </c>
      <c r="F26" s="37" t="s">
        <v>36</v>
      </c>
      <c r="G26" s="37" t="s">
        <v>37</v>
      </c>
      <c r="H26" s="38">
        <f>VLOOKUP(B26,요금!$A$3:$D$7,2,0)</f>
        <v>300</v>
      </c>
      <c r="I26" s="38">
        <f>VLOOKUP(B26,요금!$A$3:$D$7,3,0)</f>
        <v>200</v>
      </c>
      <c r="J26" s="38">
        <f>VLOOKUP(B26,요금!$A$3:$D$7,4,0)</f>
        <v>4000</v>
      </c>
      <c r="K26" s="36" t="s">
        <v>38</v>
      </c>
      <c r="L26" s="36">
        <v>65</v>
      </c>
      <c r="M26" s="40" t="s">
        <v>24</v>
      </c>
      <c r="N26" s="40" t="s">
        <v>24</v>
      </c>
      <c r="O26" s="39">
        <v>50000</v>
      </c>
    </row>
    <row r="27" spans="1:15" s="44" customFormat="1" ht="18" customHeight="1">
      <c r="A27" s="43" t="s">
        <v>68</v>
      </c>
      <c r="B27" s="24">
        <v>2</v>
      </c>
      <c r="C27" s="24">
        <v>66</v>
      </c>
      <c r="D27" s="36" t="s">
        <v>69</v>
      </c>
      <c r="E27" s="36" t="s">
        <v>70</v>
      </c>
      <c r="F27" s="37" t="s">
        <v>71</v>
      </c>
      <c r="G27" s="37" t="s">
        <v>72</v>
      </c>
      <c r="H27" s="38"/>
      <c r="I27" s="38"/>
      <c r="J27" s="38"/>
      <c r="K27" s="36" t="s">
        <v>38</v>
      </c>
      <c r="L27" s="36">
        <v>43</v>
      </c>
      <c r="M27" s="39">
        <v>50000</v>
      </c>
      <c r="N27" s="39">
        <v>40000</v>
      </c>
      <c r="O27" s="39">
        <v>70000</v>
      </c>
    </row>
    <row r="28" spans="1:15" s="44" customFormat="1" ht="18" customHeight="1">
      <c r="A28" s="43" t="s">
        <v>73</v>
      </c>
      <c r="B28" s="24">
        <v>1</v>
      </c>
      <c r="C28" s="24">
        <v>500</v>
      </c>
      <c r="D28" s="36" t="s">
        <v>74</v>
      </c>
      <c r="E28" s="36" t="s">
        <v>34</v>
      </c>
      <c r="F28" s="37" t="s">
        <v>36</v>
      </c>
      <c r="G28" s="37" t="s">
        <v>21</v>
      </c>
      <c r="H28" s="38">
        <f>VLOOKUP(B28,요금!$A$3:$D$7,2,0)</f>
        <v>900</v>
      </c>
      <c r="I28" s="38">
        <f>VLOOKUP(B28,요금!$A$3:$D$7,3,0)</f>
        <v>400</v>
      </c>
      <c r="J28" s="38">
        <f>VLOOKUP(B28,요금!$A$3:$D$7,4,0)</f>
        <v>9500</v>
      </c>
      <c r="K28" s="36" t="s">
        <v>38</v>
      </c>
      <c r="L28" s="36">
        <v>153</v>
      </c>
      <c r="M28" s="41">
        <v>70000</v>
      </c>
      <c r="N28" s="41">
        <v>50000</v>
      </c>
      <c r="O28" s="41">
        <v>100000</v>
      </c>
    </row>
    <row r="29" spans="1:15" s="44" customFormat="1" ht="18" customHeight="1">
      <c r="A29" s="43" t="s">
        <v>75</v>
      </c>
      <c r="B29" s="24">
        <v>1</v>
      </c>
      <c r="C29" s="24">
        <v>115</v>
      </c>
      <c r="D29" s="36" t="s">
        <v>76</v>
      </c>
      <c r="E29" s="36" t="s">
        <v>49</v>
      </c>
      <c r="F29" s="37" t="s">
        <v>50</v>
      </c>
      <c r="G29" s="37" t="s">
        <v>21</v>
      </c>
      <c r="H29" s="38">
        <f>VLOOKUP(B29,요금!$A$3:$D$7,2,0)</f>
        <v>900</v>
      </c>
      <c r="I29" s="38">
        <f>VLOOKUP(B29,요금!$A$3:$D$7,3,0)</f>
        <v>400</v>
      </c>
      <c r="J29" s="38">
        <f>VLOOKUP(B29,요금!$A$3:$D$7,4,0)</f>
        <v>9500</v>
      </c>
      <c r="K29" s="36" t="s">
        <v>38</v>
      </c>
      <c r="L29" s="36">
        <v>30</v>
      </c>
      <c r="M29" s="39">
        <v>70000</v>
      </c>
      <c r="N29" s="39">
        <v>50000</v>
      </c>
      <c r="O29" s="39">
        <v>100000</v>
      </c>
    </row>
    <row r="30" spans="1:15" s="44" customFormat="1" ht="18" customHeight="1">
      <c r="A30" s="43" t="s">
        <v>77</v>
      </c>
      <c r="B30" s="24">
        <v>1</v>
      </c>
      <c r="C30" s="24">
        <v>211</v>
      </c>
      <c r="D30" s="36" t="s">
        <v>78</v>
      </c>
      <c r="E30" s="36" t="s">
        <v>49</v>
      </c>
      <c r="F30" s="37" t="s">
        <v>50</v>
      </c>
      <c r="G30" s="37" t="s">
        <v>21</v>
      </c>
      <c r="H30" s="38">
        <f>VLOOKUP(B30,요금!$A$3:$D$7,2,0)</f>
        <v>900</v>
      </c>
      <c r="I30" s="38">
        <f>VLOOKUP(B30,요금!$A$3:$D$7,3,0)</f>
        <v>400</v>
      </c>
      <c r="J30" s="38">
        <f>VLOOKUP(B30,요금!$A$3:$D$7,4,0)</f>
        <v>9500</v>
      </c>
      <c r="K30" s="36" t="s">
        <v>22</v>
      </c>
      <c r="L30" s="36" t="s">
        <v>24</v>
      </c>
      <c r="M30" s="40" t="s">
        <v>24</v>
      </c>
      <c r="N30" s="40" t="s">
        <v>24</v>
      </c>
      <c r="O30" s="40" t="s">
        <v>24</v>
      </c>
    </row>
    <row r="31" spans="1:15" ht="18" customHeight="1">
      <c r="A31" s="43" t="s">
        <v>79</v>
      </c>
      <c r="B31" s="24">
        <v>3</v>
      </c>
      <c r="C31" s="24">
        <v>142</v>
      </c>
      <c r="D31" s="36" t="s">
        <v>80</v>
      </c>
      <c r="E31" s="36" t="s">
        <v>49</v>
      </c>
      <c r="F31" s="37" t="s">
        <v>50</v>
      </c>
      <c r="G31" s="37" t="s">
        <v>21</v>
      </c>
      <c r="H31" s="38">
        <f>VLOOKUP(B31,요금!$A$3:$D$7,2,0)</f>
        <v>300</v>
      </c>
      <c r="I31" s="38">
        <f>VLOOKUP(B31,요금!$A$3:$D$7,3,0)</f>
        <v>200</v>
      </c>
      <c r="J31" s="38">
        <f>VLOOKUP(B31,요금!$A$3:$D$7,4,0)</f>
        <v>4000</v>
      </c>
      <c r="K31" s="36" t="s">
        <v>38</v>
      </c>
      <c r="L31" s="36">
        <v>122</v>
      </c>
      <c r="M31" s="40" t="s">
        <v>24</v>
      </c>
      <c r="N31" s="40" t="s">
        <v>24</v>
      </c>
      <c r="O31" s="39">
        <v>50000</v>
      </c>
    </row>
    <row r="32" spans="1:15" ht="18" customHeight="1">
      <c r="A32" s="43" t="s">
        <v>243</v>
      </c>
      <c r="B32" s="24">
        <v>3</v>
      </c>
      <c r="C32" s="24">
        <v>25</v>
      </c>
      <c r="D32" s="36" t="s">
        <v>244</v>
      </c>
      <c r="E32" s="36" t="s">
        <v>241</v>
      </c>
      <c r="F32" s="37" t="s">
        <v>45</v>
      </c>
      <c r="G32" s="37"/>
      <c r="H32" s="38"/>
      <c r="I32" s="38"/>
      <c r="J32" s="38"/>
      <c r="K32" s="36" t="s">
        <v>38</v>
      </c>
      <c r="L32" s="36">
        <v>25</v>
      </c>
      <c r="M32" s="40" t="s">
        <v>23</v>
      </c>
      <c r="N32" s="39">
        <v>30000</v>
      </c>
      <c r="O32" s="39" t="s">
        <v>23</v>
      </c>
    </row>
    <row r="33" spans="1:15" s="44" customFormat="1" ht="18" customHeight="1">
      <c r="A33" s="43" t="s">
        <v>81</v>
      </c>
      <c r="B33" s="24">
        <v>1</v>
      </c>
      <c r="C33" s="24">
        <v>48</v>
      </c>
      <c r="D33" s="36" t="s">
        <v>82</v>
      </c>
      <c r="E33" s="36" t="s">
        <v>83</v>
      </c>
      <c r="F33" s="45">
        <v>1</v>
      </c>
      <c r="G33" s="37" t="s">
        <v>21</v>
      </c>
      <c r="H33" s="38">
        <f>VLOOKUP(B33,요금!$A$3:$D$7,2,0)</f>
        <v>900</v>
      </c>
      <c r="I33" s="38">
        <f>VLOOKUP(B33,요금!$A$3:$D$7,3,0)</f>
        <v>400</v>
      </c>
      <c r="J33" s="38">
        <f>VLOOKUP(B33,요금!$A$3:$D$7,4,0)</f>
        <v>9500</v>
      </c>
      <c r="K33" s="36" t="s">
        <v>22</v>
      </c>
      <c r="L33" s="36" t="s">
        <v>24</v>
      </c>
      <c r="M33" s="40" t="s">
        <v>24</v>
      </c>
      <c r="N33" s="40" t="s">
        <v>24</v>
      </c>
      <c r="O33" s="40" t="s">
        <v>24</v>
      </c>
    </row>
    <row r="34" spans="1:15" ht="18" customHeight="1">
      <c r="A34" s="43" t="s">
        <v>84</v>
      </c>
      <c r="B34" s="24">
        <v>2</v>
      </c>
      <c r="C34" s="24">
        <v>71</v>
      </c>
      <c r="D34" s="36" t="s">
        <v>85</v>
      </c>
      <c r="E34" s="36" t="s">
        <v>34</v>
      </c>
      <c r="F34" s="37" t="s">
        <v>36</v>
      </c>
      <c r="G34" s="37" t="s">
        <v>21</v>
      </c>
      <c r="H34" s="38">
        <f>VLOOKUP(B34,요금!$A$3:$D$7,2,0)</f>
        <v>700</v>
      </c>
      <c r="I34" s="38">
        <f>VLOOKUP(B34,요금!$A$3:$D$7,3,0)</f>
        <v>300</v>
      </c>
      <c r="J34" s="38">
        <f>VLOOKUP(B34,요금!$A$3:$D$7,4,0)</f>
        <v>7000</v>
      </c>
      <c r="K34" s="36" t="s">
        <v>38</v>
      </c>
      <c r="L34" s="36">
        <v>45</v>
      </c>
      <c r="M34" s="39">
        <v>50000</v>
      </c>
      <c r="N34" s="39">
        <v>40000</v>
      </c>
      <c r="O34" s="39">
        <v>70000</v>
      </c>
    </row>
    <row r="35" spans="1:15" ht="18" customHeight="1">
      <c r="A35" s="43" t="s">
        <v>86</v>
      </c>
      <c r="B35" s="24">
        <v>3</v>
      </c>
      <c r="C35" s="24">
        <v>63</v>
      </c>
      <c r="D35" s="36" t="s">
        <v>87</v>
      </c>
      <c r="E35" s="36" t="s">
        <v>34</v>
      </c>
      <c r="F35" s="37" t="s">
        <v>36</v>
      </c>
      <c r="G35" s="37" t="s">
        <v>21</v>
      </c>
      <c r="H35" s="38">
        <f>VLOOKUP(B35,요금!$A$3:$D$7,2,0)</f>
        <v>300</v>
      </c>
      <c r="I35" s="38">
        <f>VLOOKUP(B35,요금!$A$3:$D$7,3,0)</f>
        <v>200</v>
      </c>
      <c r="J35" s="38">
        <f>VLOOKUP(B35,요금!$A$3:$D$7,4,0)</f>
        <v>4000</v>
      </c>
      <c r="K35" s="36" t="s">
        <v>38</v>
      </c>
      <c r="L35" s="36">
        <v>25</v>
      </c>
      <c r="M35" s="40" t="s">
        <v>24</v>
      </c>
      <c r="N35" s="40" t="s">
        <v>24</v>
      </c>
      <c r="O35" s="39">
        <v>50000</v>
      </c>
    </row>
    <row r="36" spans="1:15" ht="18" customHeight="1">
      <c r="A36" s="43" t="s">
        <v>88</v>
      </c>
      <c r="B36" s="24">
        <v>3</v>
      </c>
      <c r="C36" s="24">
        <v>92</v>
      </c>
      <c r="D36" s="36" t="s">
        <v>89</v>
      </c>
      <c r="E36" s="36" t="s">
        <v>49</v>
      </c>
      <c r="F36" s="37" t="s">
        <v>50</v>
      </c>
      <c r="G36" s="37" t="s">
        <v>21</v>
      </c>
      <c r="H36" s="38">
        <f>VLOOKUP(B36,요금!$A$3:$D$7,2,0)</f>
        <v>300</v>
      </c>
      <c r="I36" s="38">
        <f>VLOOKUP(B36,요금!$A$3:$D$7,3,0)</f>
        <v>200</v>
      </c>
      <c r="J36" s="38">
        <f>VLOOKUP(B36,요금!$A$3:$D$7,4,0)</f>
        <v>4000</v>
      </c>
      <c r="K36" s="36" t="s">
        <v>38</v>
      </c>
      <c r="L36" s="36">
        <v>55</v>
      </c>
      <c r="M36" s="40" t="s">
        <v>24</v>
      </c>
      <c r="N36" s="40" t="s">
        <v>24</v>
      </c>
      <c r="O36" s="39">
        <v>50000</v>
      </c>
    </row>
    <row r="37" spans="1:15" ht="18" customHeight="1">
      <c r="A37" s="43" t="s">
        <v>90</v>
      </c>
      <c r="B37" s="24">
        <v>3</v>
      </c>
      <c r="C37" s="24">
        <v>85</v>
      </c>
      <c r="D37" s="36" t="s">
        <v>91</v>
      </c>
      <c r="E37" s="36" t="s">
        <v>92</v>
      </c>
      <c r="F37" s="37" t="s">
        <v>71</v>
      </c>
      <c r="G37" s="37" t="s">
        <v>21</v>
      </c>
      <c r="H37" s="38"/>
      <c r="I37" s="38"/>
      <c r="J37" s="38"/>
      <c r="K37" s="36" t="s">
        <v>38</v>
      </c>
      <c r="L37" s="36">
        <v>82</v>
      </c>
      <c r="M37" s="39">
        <v>40000</v>
      </c>
      <c r="N37" s="40" t="s">
        <v>24</v>
      </c>
      <c r="O37" s="40" t="s">
        <v>24</v>
      </c>
    </row>
    <row r="38" spans="1:15" ht="18" customHeight="1">
      <c r="A38" s="43" t="s">
        <v>93</v>
      </c>
      <c r="B38" s="24">
        <v>3</v>
      </c>
      <c r="C38" s="24">
        <v>137</v>
      </c>
      <c r="D38" s="36" t="s">
        <v>94</v>
      </c>
      <c r="E38" s="36" t="s">
        <v>34</v>
      </c>
      <c r="F38" s="37" t="s">
        <v>36</v>
      </c>
      <c r="G38" s="37" t="s">
        <v>37</v>
      </c>
      <c r="H38" s="38">
        <f>VLOOKUP(B38,요금!$A$3:$D$7,2,0)</f>
        <v>300</v>
      </c>
      <c r="I38" s="38">
        <f>VLOOKUP(B38,요금!$A$3:$D$7,3,0)</f>
        <v>200</v>
      </c>
      <c r="J38" s="38">
        <f>VLOOKUP(B38,요금!$A$3:$D$7,4,0)</f>
        <v>4000</v>
      </c>
      <c r="K38" s="36" t="s">
        <v>38</v>
      </c>
      <c r="L38" s="36">
        <v>74</v>
      </c>
      <c r="M38" s="39">
        <v>40000</v>
      </c>
      <c r="N38" s="39">
        <v>30000</v>
      </c>
      <c r="O38" s="39">
        <v>50000</v>
      </c>
    </row>
    <row r="39" spans="1:15" ht="18" customHeight="1">
      <c r="A39" s="43" t="s">
        <v>95</v>
      </c>
      <c r="B39" s="24">
        <v>3</v>
      </c>
      <c r="C39" s="24">
        <v>193</v>
      </c>
      <c r="D39" s="36" t="s">
        <v>96</v>
      </c>
      <c r="E39" s="36" t="s">
        <v>49</v>
      </c>
      <c r="F39" s="37" t="s">
        <v>50</v>
      </c>
      <c r="G39" s="37" t="s">
        <v>21</v>
      </c>
      <c r="H39" s="38">
        <f>VLOOKUP(B39,요금!$A$3:$D$7,2,0)</f>
        <v>300</v>
      </c>
      <c r="I39" s="38">
        <f>VLOOKUP(B39,요금!$A$3:$D$7,3,0)</f>
        <v>200</v>
      </c>
      <c r="J39" s="38">
        <f>VLOOKUP(B39,요금!$A$3:$D$7,4,0)</f>
        <v>4000</v>
      </c>
      <c r="K39" s="36" t="s">
        <v>38</v>
      </c>
      <c r="L39" s="36">
        <v>120</v>
      </c>
      <c r="M39" s="39">
        <v>40000</v>
      </c>
      <c r="N39" s="39">
        <v>30000</v>
      </c>
      <c r="O39" s="39">
        <v>50000</v>
      </c>
    </row>
    <row r="40" spans="1:15" s="44" customFormat="1" ht="18" customHeight="1">
      <c r="A40" s="43" t="s">
        <v>97</v>
      </c>
      <c r="B40" s="24">
        <v>2</v>
      </c>
      <c r="C40" s="24">
        <v>55</v>
      </c>
      <c r="D40" s="36" t="s">
        <v>98</v>
      </c>
      <c r="E40" s="36" t="s">
        <v>34</v>
      </c>
      <c r="F40" s="37" t="s">
        <v>50</v>
      </c>
      <c r="G40" s="37" t="s">
        <v>21</v>
      </c>
      <c r="H40" s="38">
        <f>VLOOKUP(B40,요금!$A$3:$D$7,2,0)</f>
        <v>700</v>
      </c>
      <c r="I40" s="38">
        <f>VLOOKUP(B40,요금!$A$3:$D$7,3,0)</f>
        <v>300</v>
      </c>
      <c r="J40" s="38">
        <f>VLOOKUP(B40,요금!$A$3:$D$7,4,0)</f>
        <v>7000</v>
      </c>
      <c r="K40" s="36" t="s">
        <v>22</v>
      </c>
      <c r="L40" s="36" t="s">
        <v>24</v>
      </c>
      <c r="M40" s="40" t="s">
        <v>24</v>
      </c>
      <c r="N40" s="40" t="s">
        <v>24</v>
      </c>
      <c r="O40" s="40" t="s">
        <v>24</v>
      </c>
    </row>
    <row r="41" spans="1:15" ht="18" customHeight="1">
      <c r="A41" s="43" t="s">
        <v>99</v>
      </c>
      <c r="B41" s="24">
        <v>3</v>
      </c>
      <c r="C41" s="24">
        <v>79</v>
      </c>
      <c r="D41" s="36" t="s">
        <v>100</v>
      </c>
      <c r="E41" s="36" t="s">
        <v>34</v>
      </c>
      <c r="F41" s="37" t="s">
        <v>36</v>
      </c>
      <c r="G41" s="37" t="s">
        <v>37</v>
      </c>
      <c r="H41" s="38">
        <f>VLOOKUP(B41,요금!$A$3:$D$7,2,0)</f>
        <v>300</v>
      </c>
      <c r="I41" s="38">
        <f>VLOOKUP(B41,요금!$A$3:$D$7,3,0)</f>
        <v>200</v>
      </c>
      <c r="J41" s="38">
        <f>VLOOKUP(B41,요금!$A$3:$D$7,4,0)</f>
        <v>4000</v>
      </c>
      <c r="K41" s="36" t="s">
        <v>38</v>
      </c>
      <c r="L41" s="36">
        <v>65</v>
      </c>
      <c r="M41" s="41">
        <v>40000</v>
      </c>
      <c r="N41" s="41">
        <v>30000</v>
      </c>
      <c r="O41" s="41">
        <v>50000</v>
      </c>
    </row>
    <row r="42" spans="1:15" ht="18" customHeight="1">
      <c r="A42" s="43" t="s">
        <v>101</v>
      </c>
      <c r="B42" s="24">
        <v>3</v>
      </c>
      <c r="C42" s="24">
        <v>49</v>
      </c>
      <c r="D42" s="36" t="s">
        <v>102</v>
      </c>
      <c r="E42" s="36" t="s">
        <v>34</v>
      </c>
      <c r="F42" s="37" t="s">
        <v>36</v>
      </c>
      <c r="G42" s="37" t="s">
        <v>21</v>
      </c>
      <c r="H42" s="38">
        <f>VLOOKUP(B42,요금!$A$3:$D$7,2,0)</f>
        <v>300</v>
      </c>
      <c r="I42" s="38">
        <f>VLOOKUP(B42,요금!$A$3:$D$7,3,0)</f>
        <v>200</v>
      </c>
      <c r="J42" s="38">
        <f>VLOOKUP(B42,요금!$A$3:$D$7,4,0)</f>
        <v>4000</v>
      </c>
      <c r="K42" s="36" t="s">
        <v>38</v>
      </c>
      <c r="L42" s="36">
        <v>30</v>
      </c>
      <c r="M42" s="40" t="s">
        <v>24</v>
      </c>
      <c r="N42" s="41">
        <v>30000</v>
      </c>
      <c r="O42" s="40" t="s">
        <v>24</v>
      </c>
    </row>
    <row r="43" spans="1:15" ht="18" customHeight="1">
      <c r="A43" s="43" t="s">
        <v>103</v>
      </c>
      <c r="B43" s="24">
        <v>1</v>
      </c>
      <c r="C43" s="24">
        <v>241</v>
      </c>
      <c r="D43" s="36" t="s">
        <v>104</v>
      </c>
      <c r="E43" s="36" t="s">
        <v>34</v>
      </c>
      <c r="F43" s="37" t="s">
        <v>36</v>
      </c>
      <c r="G43" s="37" t="s">
        <v>21</v>
      </c>
      <c r="H43" s="38">
        <f>VLOOKUP(B43,요금!$A$3:$D$7,2,0)</f>
        <v>900</v>
      </c>
      <c r="I43" s="38">
        <f>VLOOKUP(B43,요금!$A$3:$D$7,3,0)</f>
        <v>400</v>
      </c>
      <c r="J43" s="38">
        <f>VLOOKUP(B43,요금!$A$3:$D$7,4,0)</f>
        <v>9500</v>
      </c>
      <c r="K43" s="36" t="s">
        <v>38</v>
      </c>
      <c r="L43" s="36">
        <v>100</v>
      </c>
      <c r="M43" s="39">
        <v>70000</v>
      </c>
      <c r="N43" s="41">
        <v>50000</v>
      </c>
      <c r="O43" s="39">
        <v>100000</v>
      </c>
    </row>
    <row r="44" spans="1:15" ht="18" customHeight="1">
      <c r="A44" s="43" t="s">
        <v>105</v>
      </c>
      <c r="B44" s="24">
        <v>1</v>
      </c>
      <c r="C44" s="24">
        <v>111</v>
      </c>
      <c r="D44" s="36" t="s">
        <v>106</v>
      </c>
      <c r="E44" s="36" t="s">
        <v>49</v>
      </c>
      <c r="F44" s="37" t="s">
        <v>50</v>
      </c>
      <c r="G44" s="37" t="s">
        <v>37</v>
      </c>
      <c r="H44" s="38">
        <v>900</v>
      </c>
      <c r="I44" s="38">
        <v>400</v>
      </c>
      <c r="J44" s="38">
        <v>9500</v>
      </c>
      <c r="K44" s="36" t="s">
        <v>38</v>
      </c>
      <c r="L44" s="36">
        <v>40</v>
      </c>
      <c r="M44" s="41">
        <v>70000</v>
      </c>
      <c r="N44" s="41">
        <v>50000</v>
      </c>
      <c r="O44" s="41">
        <v>100000</v>
      </c>
    </row>
    <row r="45" spans="1:15" ht="18" customHeight="1">
      <c r="A45" s="43" t="s">
        <v>107</v>
      </c>
      <c r="B45" s="24">
        <v>3</v>
      </c>
      <c r="C45" s="24">
        <v>47</v>
      </c>
      <c r="D45" s="36" t="s">
        <v>108</v>
      </c>
      <c r="E45" s="36" t="s">
        <v>49</v>
      </c>
      <c r="F45" s="37" t="s">
        <v>50</v>
      </c>
      <c r="G45" s="37" t="s">
        <v>21</v>
      </c>
      <c r="H45" s="38">
        <f>VLOOKUP(B45,요금!$A$3:$D$7,2,0)</f>
        <v>300</v>
      </c>
      <c r="I45" s="38">
        <f>VLOOKUP(B45,요금!$A$3:$D$7,3,0)</f>
        <v>200</v>
      </c>
      <c r="J45" s="38">
        <f>VLOOKUP(B45,요금!$A$3:$D$7,4,0)</f>
        <v>4000</v>
      </c>
      <c r="K45" s="36" t="s">
        <v>38</v>
      </c>
      <c r="L45" s="36">
        <v>27</v>
      </c>
      <c r="M45" s="40" t="s">
        <v>24</v>
      </c>
      <c r="N45" s="40" t="s">
        <v>24</v>
      </c>
      <c r="O45" s="41">
        <v>50000</v>
      </c>
    </row>
    <row r="46" spans="1:15" ht="18" customHeight="1">
      <c r="A46" s="43" t="s">
        <v>109</v>
      </c>
      <c r="B46" s="24">
        <v>1</v>
      </c>
      <c r="C46" s="24">
        <v>142</v>
      </c>
      <c r="D46" s="36" t="s">
        <v>110</v>
      </c>
      <c r="E46" s="36" t="s">
        <v>49</v>
      </c>
      <c r="F46" s="37" t="s">
        <v>50</v>
      </c>
      <c r="G46" s="37" t="s">
        <v>21</v>
      </c>
      <c r="H46" s="38">
        <f>VLOOKUP(B46,요금!$A$3:$D$7,2,0)</f>
        <v>900</v>
      </c>
      <c r="I46" s="38">
        <f>VLOOKUP(B46,요금!$A$3:$D$7,3,0)</f>
        <v>400</v>
      </c>
      <c r="J46" s="38">
        <f>VLOOKUP(B46,요금!$A$3:$D$7,4,0)</f>
        <v>9500</v>
      </c>
      <c r="K46" s="36" t="s">
        <v>38</v>
      </c>
      <c r="L46" s="36">
        <v>80</v>
      </c>
      <c r="M46" s="39">
        <v>70000</v>
      </c>
      <c r="N46" s="39">
        <v>50000</v>
      </c>
      <c r="O46" s="39">
        <v>100000</v>
      </c>
    </row>
    <row r="47" spans="1:15" ht="18" customHeight="1">
      <c r="A47" s="43" t="s">
        <v>111</v>
      </c>
      <c r="B47" s="24">
        <v>3</v>
      </c>
      <c r="C47" s="24">
        <v>150</v>
      </c>
      <c r="D47" s="36" t="s">
        <v>112</v>
      </c>
      <c r="E47" s="36" t="s">
        <v>34</v>
      </c>
      <c r="F47" s="37" t="s">
        <v>36</v>
      </c>
      <c r="G47" s="37" t="s">
        <v>21</v>
      </c>
      <c r="H47" s="38">
        <f>VLOOKUP(B47,요금!$A$3:$D$7,2,0)</f>
        <v>300</v>
      </c>
      <c r="I47" s="38">
        <f>VLOOKUP(B47,요금!$A$3:$D$7,3,0)</f>
        <v>200</v>
      </c>
      <c r="J47" s="38">
        <f>VLOOKUP(B47,요금!$A$3:$D$7,4,0)</f>
        <v>4000</v>
      </c>
      <c r="K47" s="36" t="s">
        <v>38</v>
      </c>
      <c r="L47" s="36">
        <v>63</v>
      </c>
      <c r="M47" s="40" t="s">
        <v>24</v>
      </c>
      <c r="N47" s="40" t="s">
        <v>24</v>
      </c>
      <c r="O47" s="39">
        <v>50000</v>
      </c>
    </row>
    <row r="48" spans="1:15" ht="18" customHeight="1">
      <c r="A48" s="43" t="s">
        <v>113</v>
      </c>
      <c r="B48" s="24">
        <v>2</v>
      </c>
      <c r="C48" s="24">
        <v>116</v>
      </c>
      <c r="D48" s="36" t="s">
        <v>114</v>
      </c>
      <c r="E48" s="36" t="s">
        <v>34</v>
      </c>
      <c r="F48" s="37" t="s">
        <v>36</v>
      </c>
      <c r="G48" s="37" t="s">
        <v>37</v>
      </c>
      <c r="H48" s="38">
        <f>VLOOKUP(B48,요금!$A$3:$D$7,2,0)</f>
        <v>700</v>
      </c>
      <c r="I48" s="38">
        <f>VLOOKUP(B48,요금!$A$3:$D$7,3,0)</f>
        <v>300</v>
      </c>
      <c r="J48" s="38">
        <f>VLOOKUP(B48,요금!$A$3:$D$7,4,0)</f>
        <v>7000</v>
      </c>
      <c r="K48" s="36" t="s">
        <v>38</v>
      </c>
      <c r="L48" s="36">
        <v>80</v>
      </c>
      <c r="M48" s="39">
        <v>50000</v>
      </c>
      <c r="N48" s="39">
        <v>40000</v>
      </c>
      <c r="O48" s="39">
        <v>70000</v>
      </c>
    </row>
    <row r="49" spans="1:15" ht="18" customHeight="1">
      <c r="A49" s="43" t="s">
        <v>115</v>
      </c>
      <c r="B49" s="24">
        <v>3</v>
      </c>
      <c r="C49" s="24">
        <v>175</v>
      </c>
      <c r="D49" s="36" t="s">
        <v>116</v>
      </c>
      <c r="E49" s="36" t="s">
        <v>49</v>
      </c>
      <c r="F49" s="37" t="s">
        <v>50</v>
      </c>
      <c r="G49" s="37" t="s">
        <v>21</v>
      </c>
      <c r="H49" s="38">
        <f>VLOOKUP(B49,요금!$A$3:$D$7,2,0)</f>
        <v>300</v>
      </c>
      <c r="I49" s="38">
        <f>VLOOKUP(B49,요금!$A$3:$D$7,3,0)</f>
        <v>200</v>
      </c>
      <c r="J49" s="38">
        <f>VLOOKUP(B49,요금!$A$3:$D$7,4,0)</f>
        <v>4000</v>
      </c>
      <c r="K49" s="36" t="s">
        <v>38</v>
      </c>
      <c r="L49" s="36">
        <v>128</v>
      </c>
      <c r="M49" s="40" t="s">
        <v>24</v>
      </c>
      <c r="N49" s="40" t="s">
        <v>24</v>
      </c>
      <c r="O49" s="39">
        <v>50000</v>
      </c>
    </row>
    <row r="50" spans="1:15" ht="18" customHeight="1">
      <c r="A50" s="43" t="s">
        <v>117</v>
      </c>
      <c r="B50" s="24">
        <v>3</v>
      </c>
      <c r="C50" s="24">
        <v>113</v>
      </c>
      <c r="D50" s="36" t="s">
        <v>118</v>
      </c>
      <c r="E50" s="36" t="s">
        <v>49</v>
      </c>
      <c r="F50" s="37" t="s">
        <v>71</v>
      </c>
      <c r="G50" s="37" t="s">
        <v>21</v>
      </c>
      <c r="K50" s="36" t="s">
        <v>38</v>
      </c>
      <c r="L50" s="36">
        <v>101</v>
      </c>
      <c r="M50" s="40" t="s">
        <v>24</v>
      </c>
      <c r="N50" s="40" t="s">
        <v>24</v>
      </c>
      <c r="O50" s="39">
        <v>50000</v>
      </c>
    </row>
    <row r="51" spans="1:15" ht="18" customHeight="1">
      <c r="A51" s="43" t="s">
        <v>119</v>
      </c>
      <c r="B51" s="24">
        <v>2</v>
      </c>
      <c r="C51" s="24">
        <v>131</v>
      </c>
      <c r="D51" s="36" t="s">
        <v>120</v>
      </c>
      <c r="E51" s="36" t="s">
        <v>49</v>
      </c>
      <c r="F51" s="37" t="s">
        <v>50</v>
      </c>
      <c r="G51" s="37" t="s">
        <v>21</v>
      </c>
      <c r="H51" s="38">
        <f>VLOOKUP(B50,요금!$A$3:$D$7,2,0)</f>
        <v>300</v>
      </c>
      <c r="I51" s="38">
        <f>VLOOKUP(B50,요금!$A$3:$D$7,3,0)</f>
        <v>200</v>
      </c>
      <c r="J51" s="38">
        <f>VLOOKUP(B50,요금!$A$3:$D$7,4,0)</f>
        <v>4000</v>
      </c>
      <c r="K51" s="36" t="s">
        <v>38</v>
      </c>
      <c r="L51" s="36">
        <v>86</v>
      </c>
      <c r="M51" s="39">
        <v>50000</v>
      </c>
      <c r="N51" s="39">
        <v>40000</v>
      </c>
      <c r="O51" s="39">
        <v>70000</v>
      </c>
    </row>
    <row r="52" spans="1:15" ht="18" customHeight="1">
      <c r="A52" s="43" t="s">
        <v>121</v>
      </c>
      <c r="B52" s="24">
        <v>2</v>
      </c>
      <c r="C52" s="24">
        <v>51</v>
      </c>
      <c r="D52" s="36" t="s">
        <v>122</v>
      </c>
      <c r="E52" s="36" t="s">
        <v>34</v>
      </c>
      <c r="F52" s="37" t="s">
        <v>46</v>
      </c>
      <c r="G52" s="37" t="s">
        <v>21</v>
      </c>
      <c r="H52" s="38">
        <f>VLOOKUP(B52,요금!$A$3:$D$7,2,0)</f>
        <v>700</v>
      </c>
      <c r="I52" s="38">
        <f>VLOOKUP(B52,요금!$A$3:$D$7,3,0)</f>
        <v>300</v>
      </c>
      <c r="J52" s="38">
        <f>VLOOKUP(B52,요금!$A$3:$D$7,4,0)</f>
        <v>7000</v>
      </c>
      <c r="K52" s="36" t="s">
        <v>123</v>
      </c>
      <c r="L52" s="36">
        <v>51</v>
      </c>
      <c r="M52" s="40" t="s">
        <v>24</v>
      </c>
      <c r="N52" s="40" t="s">
        <v>24</v>
      </c>
      <c r="O52" s="39">
        <v>105000</v>
      </c>
    </row>
    <row r="53" spans="1:15" ht="18" customHeight="1">
      <c r="A53" s="43" t="s">
        <v>124</v>
      </c>
      <c r="B53" s="24">
        <v>1</v>
      </c>
      <c r="C53" s="24">
        <v>106</v>
      </c>
      <c r="D53" s="36" t="s">
        <v>125</v>
      </c>
      <c r="E53" s="36" t="s">
        <v>49</v>
      </c>
      <c r="F53" s="37" t="s">
        <v>50</v>
      </c>
      <c r="G53" s="37" t="s">
        <v>37</v>
      </c>
      <c r="H53" s="38">
        <f>VLOOKUP(B53,요금!$A$3:$D$7,2,0)</f>
        <v>900</v>
      </c>
      <c r="I53" s="38">
        <f>VLOOKUP(B53,요금!$A$3:$D$7,3,0)</f>
        <v>400</v>
      </c>
      <c r="J53" s="38">
        <f>VLOOKUP(B53,요금!$A$3:$D$7,4,0)</f>
        <v>9500</v>
      </c>
      <c r="K53" s="36" t="s">
        <v>38</v>
      </c>
      <c r="L53" s="36">
        <v>30</v>
      </c>
      <c r="M53" s="40" t="s">
        <v>24</v>
      </c>
      <c r="N53" s="40" t="s">
        <v>24</v>
      </c>
      <c r="O53" s="39">
        <v>100000</v>
      </c>
    </row>
    <row r="54" spans="1:15" ht="18" customHeight="1">
      <c r="A54" s="43" t="s">
        <v>126</v>
      </c>
      <c r="B54" s="24">
        <v>1</v>
      </c>
      <c r="C54" s="24">
        <v>65</v>
      </c>
      <c r="D54" s="36" t="s">
        <v>127</v>
      </c>
      <c r="E54" s="36" t="s">
        <v>49</v>
      </c>
      <c r="F54" s="37" t="s">
        <v>50</v>
      </c>
      <c r="G54" s="37" t="s">
        <v>21</v>
      </c>
      <c r="H54" s="38">
        <f>VLOOKUP(B54,요금!$A$3:$D$7,2,0)</f>
        <v>900</v>
      </c>
      <c r="I54" s="38">
        <f>VLOOKUP(B54,요금!$A$3:$D$7,3,0)</f>
        <v>400</v>
      </c>
      <c r="J54" s="38">
        <f>VLOOKUP(B54,요금!$A$3:$D$7,4,0)</f>
        <v>9500</v>
      </c>
      <c r="K54" s="36" t="s">
        <v>22</v>
      </c>
      <c r="L54" s="36" t="s">
        <v>24</v>
      </c>
      <c r="M54" s="40" t="s">
        <v>24</v>
      </c>
      <c r="N54" s="40" t="s">
        <v>24</v>
      </c>
      <c r="O54" s="40" t="s">
        <v>24</v>
      </c>
    </row>
    <row r="55" spans="1:15" ht="18" customHeight="1">
      <c r="A55" s="43" t="s">
        <v>128</v>
      </c>
      <c r="B55" s="24">
        <v>3</v>
      </c>
      <c r="C55" s="24">
        <v>36</v>
      </c>
      <c r="D55" s="36" t="s">
        <v>129</v>
      </c>
      <c r="E55" s="36" t="s">
        <v>49</v>
      </c>
      <c r="F55" s="37" t="s">
        <v>71</v>
      </c>
      <c r="G55" s="37" t="s">
        <v>21</v>
      </c>
      <c r="K55" s="36" t="s">
        <v>38</v>
      </c>
      <c r="L55" s="36">
        <v>38</v>
      </c>
      <c r="M55" s="39">
        <v>40000</v>
      </c>
      <c r="N55" s="39">
        <v>30000</v>
      </c>
      <c r="O55" s="39">
        <v>50000</v>
      </c>
    </row>
    <row r="56" spans="1:15" ht="18" customHeight="1">
      <c r="A56" s="43" t="s">
        <v>130</v>
      </c>
      <c r="B56" s="24">
        <v>3</v>
      </c>
      <c r="C56" s="24">
        <v>85</v>
      </c>
      <c r="D56" s="36" t="s">
        <v>131</v>
      </c>
      <c r="E56" s="36" t="s">
        <v>34</v>
      </c>
      <c r="F56" s="37" t="s">
        <v>36</v>
      </c>
      <c r="G56" s="37" t="s">
        <v>21</v>
      </c>
      <c r="H56" s="38">
        <f>VLOOKUP(B55,요금!$A$3:$D$7,2,0)</f>
        <v>300</v>
      </c>
      <c r="I56" s="38">
        <f>VLOOKUP(B55,요금!$A$3:$D$7,3,0)</f>
        <v>200</v>
      </c>
      <c r="J56" s="38">
        <f>VLOOKUP(B55,요금!$A$3:$D$7,4,0)</f>
        <v>4000</v>
      </c>
      <c r="K56" s="36" t="s">
        <v>38</v>
      </c>
      <c r="L56" s="36">
        <v>60</v>
      </c>
      <c r="M56" s="39">
        <v>40000</v>
      </c>
      <c r="N56" s="39">
        <v>30000</v>
      </c>
      <c r="O56" s="39">
        <v>50000</v>
      </c>
    </row>
    <row r="57" spans="1:15" ht="18" customHeight="1">
      <c r="A57" s="43" t="s">
        <v>132</v>
      </c>
      <c r="B57" s="24">
        <v>1</v>
      </c>
      <c r="C57" s="24">
        <v>56</v>
      </c>
      <c r="D57" s="36" t="s">
        <v>133</v>
      </c>
      <c r="E57" s="36" t="s">
        <v>49</v>
      </c>
      <c r="F57" s="37" t="s">
        <v>50</v>
      </c>
      <c r="G57" s="37" t="s">
        <v>37</v>
      </c>
      <c r="H57" s="38">
        <f>VLOOKUP(B57,요금!$A$3:$D$7,2,0)</f>
        <v>900</v>
      </c>
      <c r="I57" s="38">
        <f>VLOOKUP(B57,요금!$A$3:$D$7,3,0)</f>
        <v>400</v>
      </c>
      <c r="J57" s="38">
        <f>VLOOKUP(B57,요금!$A$3:$D$7,4,0)</f>
        <v>9500</v>
      </c>
      <c r="K57" s="36" t="s">
        <v>38</v>
      </c>
      <c r="L57" s="36">
        <v>20</v>
      </c>
      <c r="M57" s="41">
        <v>70000</v>
      </c>
      <c r="N57" s="41">
        <v>50000</v>
      </c>
      <c r="O57" s="41">
        <v>100000</v>
      </c>
    </row>
    <row r="58" spans="1:15" ht="18" customHeight="1">
      <c r="A58" s="43" t="s">
        <v>134</v>
      </c>
      <c r="B58" s="24">
        <v>3</v>
      </c>
      <c r="C58" s="24">
        <v>172</v>
      </c>
      <c r="D58" s="36" t="s">
        <v>135</v>
      </c>
      <c r="E58" s="36" t="s">
        <v>49</v>
      </c>
      <c r="F58" s="37" t="s">
        <v>50</v>
      </c>
      <c r="G58" s="37" t="s">
        <v>21</v>
      </c>
      <c r="H58" s="38">
        <f>VLOOKUP(B58,요금!$A$3:$D$7,2,0)</f>
        <v>300</v>
      </c>
      <c r="I58" s="38">
        <f>VLOOKUP(B58,요금!$A$3:$D$7,3,0)</f>
        <v>200</v>
      </c>
      <c r="J58" s="38">
        <f>VLOOKUP(B58,요금!$A$3:$D$7,4,0)</f>
        <v>4000</v>
      </c>
      <c r="K58" s="36" t="s">
        <v>38</v>
      </c>
      <c r="L58" s="36">
        <v>105</v>
      </c>
      <c r="M58" s="41">
        <v>40000</v>
      </c>
      <c r="N58" s="41">
        <v>30000</v>
      </c>
      <c r="O58" s="41">
        <v>50000</v>
      </c>
    </row>
    <row r="59" spans="1:15" ht="18" customHeight="1">
      <c r="A59" s="43" t="s">
        <v>136</v>
      </c>
      <c r="B59" s="24">
        <v>3</v>
      </c>
      <c r="C59" s="24">
        <v>125</v>
      </c>
      <c r="D59" s="36" t="s">
        <v>137</v>
      </c>
      <c r="E59" s="36" t="s">
        <v>49</v>
      </c>
      <c r="F59" s="37" t="s">
        <v>50</v>
      </c>
      <c r="G59" s="37" t="s">
        <v>21</v>
      </c>
      <c r="H59" s="38">
        <f>VLOOKUP(B59,요금!$A$3:$D$7,2,0)</f>
        <v>300</v>
      </c>
      <c r="I59" s="38">
        <f>VLOOKUP(B59,요금!$A$3:$D$7,3,0)</f>
        <v>200</v>
      </c>
      <c r="J59" s="38">
        <f>VLOOKUP(B59,요금!$A$3:$D$7,4,0)</f>
        <v>4000</v>
      </c>
      <c r="K59" s="36" t="s">
        <v>38</v>
      </c>
      <c r="L59" s="36">
        <v>50</v>
      </c>
      <c r="M59" s="41">
        <v>40000</v>
      </c>
      <c r="N59" s="41">
        <v>30000</v>
      </c>
      <c r="O59" s="41">
        <v>50000</v>
      </c>
    </row>
    <row r="60" spans="1:15" ht="18" customHeight="1">
      <c r="A60" s="43" t="s">
        <v>138</v>
      </c>
      <c r="B60" s="24">
        <v>3</v>
      </c>
      <c r="C60" s="24">
        <v>40</v>
      </c>
      <c r="D60" s="36" t="s">
        <v>139</v>
      </c>
      <c r="E60" s="36" t="s">
        <v>49</v>
      </c>
      <c r="F60" s="37" t="s">
        <v>50</v>
      </c>
      <c r="G60" s="37" t="s">
        <v>21</v>
      </c>
      <c r="H60" s="38">
        <f>VLOOKUP(B60,요금!$A$3:$D$7,2,0)</f>
        <v>300</v>
      </c>
      <c r="I60" s="38">
        <f>VLOOKUP(B60,요금!$A$3:$D$7,3,0)</f>
        <v>200</v>
      </c>
      <c r="J60" s="38">
        <f>VLOOKUP(B60,요금!$A$3:$D$7,4,0)</f>
        <v>4000</v>
      </c>
      <c r="K60" s="36" t="s">
        <v>22</v>
      </c>
      <c r="L60" s="36" t="s">
        <v>24</v>
      </c>
      <c r="M60" s="40" t="s">
        <v>24</v>
      </c>
      <c r="N60" s="40" t="s">
        <v>24</v>
      </c>
      <c r="O60" s="40" t="s">
        <v>24</v>
      </c>
    </row>
    <row r="61" spans="1:15" ht="18" customHeight="1">
      <c r="A61" s="43" t="s">
        <v>140</v>
      </c>
      <c r="B61" s="24">
        <v>3</v>
      </c>
      <c r="C61" s="24">
        <v>160</v>
      </c>
      <c r="D61" s="36" t="s">
        <v>141</v>
      </c>
      <c r="E61" s="36" t="s">
        <v>49</v>
      </c>
      <c r="F61" s="37" t="s">
        <v>50</v>
      </c>
      <c r="G61" s="37" t="s">
        <v>21</v>
      </c>
      <c r="H61" s="38">
        <f>VLOOKUP(B61,요금!$A$3:$D$7,2,0)</f>
        <v>300</v>
      </c>
      <c r="I61" s="38">
        <f>VLOOKUP(B61,요금!$A$3:$D$7,3,0)</f>
        <v>200</v>
      </c>
      <c r="J61" s="38">
        <f>VLOOKUP(B61,요금!$A$3:$D$7,4,0)</f>
        <v>4000</v>
      </c>
      <c r="K61" s="36" t="s">
        <v>38</v>
      </c>
      <c r="L61" s="36">
        <v>80</v>
      </c>
      <c r="M61" s="41">
        <v>40000</v>
      </c>
      <c r="N61" s="41">
        <v>30000</v>
      </c>
      <c r="O61" s="41">
        <v>50000</v>
      </c>
    </row>
    <row r="62" spans="1:15" ht="18" customHeight="1">
      <c r="A62" s="43" t="s">
        <v>142</v>
      </c>
      <c r="B62" s="24">
        <v>1</v>
      </c>
      <c r="C62" s="24">
        <v>96</v>
      </c>
      <c r="D62" s="36" t="s">
        <v>143</v>
      </c>
      <c r="E62" s="36" t="s">
        <v>49</v>
      </c>
      <c r="F62" s="37" t="s">
        <v>50</v>
      </c>
      <c r="G62" s="37" t="s">
        <v>21</v>
      </c>
      <c r="H62" s="38">
        <f>VLOOKUP(B62,요금!$A$3:$D$7,2,0)</f>
        <v>900</v>
      </c>
      <c r="I62" s="38">
        <f>VLOOKUP(B62,요금!$A$3:$D$7,3,0)</f>
        <v>400</v>
      </c>
      <c r="J62" s="38">
        <f>VLOOKUP(B62,요금!$A$3:$D$7,4,0)</f>
        <v>9500</v>
      </c>
      <c r="K62" s="36" t="s">
        <v>22</v>
      </c>
      <c r="L62" s="36" t="s">
        <v>24</v>
      </c>
      <c r="M62" s="40" t="s">
        <v>24</v>
      </c>
      <c r="N62" s="40" t="s">
        <v>24</v>
      </c>
      <c r="O62" s="40" t="s">
        <v>24</v>
      </c>
    </row>
    <row r="63" spans="1:15" ht="18" customHeight="1">
      <c r="A63" s="43" t="s">
        <v>144</v>
      </c>
      <c r="B63" s="24">
        <v>3</v>
      </c>
      <c r="C63" s="24">
        <v>57</v>
      </c>
      <c r="D63" s="36" t="s">
        <v>145</v>
      </c>
      <c r="E63" s="36" t="s">
        <v>34</v>
      </c>
      <c r="F63" s="37" t="s">
        <v>46</v>
      </c>
      <c r="G63" s="37" t="s">
        <v>21</v>
      </c>
      <c r="H63" s="38">
        <f>VLOOKUP(B63,요금!$A$3:$D$7,2,0)</f>
        <v>300</v>
      </c>
      <c r="I63" s="38">
        <f>VLOOKUP(B63,요금!$A$3:$D$7,3,0)</f>
        <v>200</v>
      </c>
      <c r="J63" s="38">
        <f>VLOOKUP(B63,요금!$A$3:$D$7,4,0)</f>
        <v>4000</v>
      </c>
      <c r="K63" s="36" t="s">
        <v>38</v>
      </c>
      <c r="L63" s="36">
        <v>57</v>
      </c>
      <c r="M63" s="41"/>
      <c r="N63" s="41"/>
      <c r="O63" s="41">
        <v>50000</v>
      </c>
    </row>
    <row r="64" spans="1:15" ht="18" customHeight="1">
      <c r="A64" s="43" t="s">
        <v>146</v>
      </c>
      <c r="B64" s="24">
        <v>3</v>
      </c>
      <c r="C64" s="24">
        <v>144</v>
      </c>
      <c r="D64" s="36" t="s">
        <v>147</v>
      </c>
      <c r="E64" s="36" t="s">
        <v>148</v>
      </c>
      <c r="F64" s="37" t="s">
        <v>71</v>
      </c>
      <c r="G64" s="37" t="s">
        <v>37</v>
      </c>
      <c r="H64" s="38"/>
      <c r="I64" s="38"/>
      <c r="J64" s="38"/>
      <c r="K64" s="36" t="s">
        <v>38</v>
      </c>
      <c r="L64" s="36">
        <v>144</v>
      </c>
      <c r="M64" s="41"/>
      <c r="N64" s="41"/>
      <c r="O64" s="41">
        <v>50000</v>
      </c>
    </row>
    <row r="65" spans="1:15" ht="18" customHeight="1">
      <c r="A65" s="43" t="s">
        <v>149</v>
      </c>
      <c r="B65" s="24">
        <v>3</v>
      </c>
      <c r="C65" s="24">
        <v>47</v>
      </c>
      <c r="D65" s="36" t="s">
        <v>150</v>
      </c>
      <c r="E65" s="36" t="s">
        <v>34</v>
      </c>
      <c r="F65" s="37" t="s">
        <v>36</v>
      </c>
      <c r="G65" s="37" t="s">
        <v>37</v>
      </c>
      <c r="H65" s="38">
        <f>VLOOKUP(B65,요금!$A$3:$D$7,2,0)</f>
        <v>300</v>
      </c>
      <c r="I65" s="38">
        <f>VLOOKUP(B65,요금!$A$3:$D$7,3,0)</f>
        <v>200</v>
      </c>
      <c r="J65" s="38">
        <f>VLOOKUP(B65,요금!$A$3:$D$7,4,0)</f>
        <v>4000</v>
      </c>
      <c r="K65" s="36" t="s">
        <v>22</v>
      </c>
      <c r="L65" s="36" t="s">
        <v>24</v>
      </c>
      <c r="M65" s="40" t="s">
        <v>24</v>
      </c>
      <c r="N65" s="40" t="s">
        <v>24</v>
      </c>
      <c r="O65" s="40" t="s">
        <v>24</v>
      </c>
    </row>
    <row r="66" spans="1:15" ht="18" customHeight="1">
      <c r="A66" s="43" t="s">
        <v>151</v>
      </c>
      <c r="B66" s="24">
        <v>3</v>
      </c>
      <c r="C66" s="24">
        <v>75</v>
      </c>
      <c r="D66" s="36" t="s">
        <v>152</v>
      </c>
      <c r="E66" s="36" t="s">
        <v>49</v>
      </c>
      <c r="F66" s="37" t="s">
        <v>50</v>
      </c>
      <c r="G66" s="37" t="s">
        <v>21</v>
      </c>
      <c r="H66" s="38">
        <f>VLOOKUP(B66,요금!$A$3:$D$7,2,0)</f>
        <v>300</v>
      </c>
      <c r="I66" s="38">
        <f>VLOOKUP(B66,요금!$A$3:$D$7,3,0)</f>
        <v>200</v>
      </c>
      <c r="J66" s="38">
        <f>VLOOKUP(B66,요금!$A$3:$D$7,4,0)</f>
        <v>4000</v>
      </c>
      <c r="K66" s="36" t="s">
        <v>38</v>
      </c>
      <c r="L66" s="36">
        <v>48</v>
      </c>
      <c r="M66" s="41">
        <v>40000</v>
      </c>
      <c r="N66" s="41">
        <v>30000</v>
      </c>
      <c r="O66" s="41">
        <v>50000</v>
      </c>
    </row>
    <row r="67" spans="1:15" ht="18" customHeight="1">
      <c r="A67" s="43" t="s">
        <v>153</v>
      </c>
      <c r="B67" s="24">
        <v>3</v>
      </c>
      <c r="C67" s="24">
        <v>171</v>
      </c>
      <c r="D67" s="36" t="s">
        <v>154</v>
      </c>
      <c r="E67" s="36" t="s">
        <v>49</v>
      </c>
      <c r="F67" s="37" t="s">
        <v>36</v>
      </c>
      <c r="G67" s="37" t="s">
        <v>21</v>
      </c>
      <c r="H67" s="38">
        <f>VLOOKUP(B67,요금!$A$3:$D$7,2,0)</f>
        <v>300</v>
      </c>
      <c r="I67" s="38">
        <f>VLOOKUP(B67,요금!$A$3:$D$7,3,0)</f>
        <v>200</v>
      </c>
      <c r="J67" s="38">
        <f>VLOOKUP(B67,요금!$A$3:$D$7,4,0)</f>
        <v>4000</v>
      </c>
      <c r="K67" s="36" t="s">
        <v>38</v>
      </c>
      <c r="L67" s="36">
        <v>150</v>
      </c>
      <c r="M67" s="41">
        <v>40000</v>
      </c>
      <c r="N67" s="41">
        <v>30000</v>
      </c>
      <c r="O67" s="41">
        <v>50000</v>
      </c>
    </row>
    <row r="68" spans="1:15" ht="18" customHeight="1">
      <c r="A68" s="43" t="s">
        <v>155</v>
      </c>
      <c r="B68" s="24">
        <v>1</v>
      </c>
      <c r="C68" s="24">
        <v>19</v>
      </c>
      <c r="D68" s="36" t="s">
        <v>156</v>
      </c>
      <c r="E68" s="36" t="s">
        <v>34</v>
      </c>
      <c r="F68" s="37" t="s">
        <v>36</v>
      </c>
      <c r="G68" s="37" t="s">
        <v>21</v>
      </c>
      <c r="H68" s="38">
        <f>VLOOKUP(B68,요금!$A$3:$D$7,2,0)</f>
        <v>900</v>
      </c>
      <c r="I68" s="38">
        <f>VLOOKUP(B68,요금!$A$3:$D$7,3,0)</f>
        <v>400</v>
      </c>
      <c r="J68" s="38">
        <f>VLOOKUP(B68,요금!$A$3:$D$7,4,0)</f>
        <v>9500</v>
      </c>
      <c r="K68" s="36" t="s">
        <v>22</v>
      </c>
      <c r="L68" s="36" t="s">
        <v>24</v>
      </c>
      <c r="M68" s="40" t="s">
        <v>24</v>
      </c>
      <c r="N68" s="40" t="s">
        <v>24</v>
      </c>
      <c r="O68" s="40" t="s">
        <v>24</v>
      </c>
    </row>
    <row r="69" spans="1:15" s="44" customFormat="1" ht="18" customHeight="1">
      <c r="A69" s="43" t="s">
        <v>157</v>
      </c>
      <c r="B69" s="24">
        <v>3</v>
      </c>
      <c r="C69" s="24">
        <v>65</v>
      </c>
      <c r="D69" s="36" t="s">
        <v>158</v>
      </c>
      <c r="E69" s="36" t="s">
        <v>34</v>
      </c>
      <c r="F69" s="37" t="s">
        <v>36</v>
      </c>
      <c r="G69" s="37" t="s">
        <v>37</v>
      </c>
      <c r="H69" s="38">
        <f>VLOOKUP(B69,요금!$A$3:$D$7,2,0)</f>
        <v>300</v>
      </c>
      <c r="I69" s="38">
        <f>VLOOKUP(B69,요금!$A$3:$D$7,3,0)</f>
        <v>200</v>
      </c>
      <c r="J69" s="38">
        <f>VLOOKUP(B69,요금!$A$3:$D$7,4,0)</f>
        <v>4000</v>
      </c>
      <c r="K69" s="36" t="s">
        <v>38</v>
      </c>
      <c r="L69" s="36">
        <v>40</v>
      </c>
      <c r="M69" s="40" t="s">
        <v>24</v>
      </c>
      <c r="N69" s="40" t="s">
        <v>24</v>
      </c>
      <c r="O69" s="39">
        <v>50000</v>
      </c>
    </row>
    <row r="70" spans="1:15" ht="18" customHeight="1">
      <c r="A70" s="43" t="s">
        <v>159</v>
      </c>
      <c r="B70" s="24">
        <v>3</v>
      </c>
      <c r="C70" s="24">
        <v>82</v>
      </c>
      <c r="D70" s="36" t="s">
        <v>160</v>
      </c>
      <c r="E70" s="36" t="s">
        <v>34</v>
      </c>
      <c r="F70" s="37" t="s">
        <v>36</v>
      </c>
      <c r="G70" s="37" t="s">
        <v>21</v>
      </c>
      <c r="H70" s="38">
        <f>VLOOKUP(B70,요금!$A$3:$D$7,2,0)</f>
        <v>300</v>
      </c>
      <c r="I70" s="38">
        <f>VLOOKUP(B70,요금!$A$3:$D$7,3,0)</f>
        <v>200</v>
      </c>
      <c r="J70" s="38">
        <f>VLOOKUP(B70,요금!$A$3:$D$7,4,0)</f>
        <v>4000</v>
      </c>
      <c r="K70" s="36" t="s">
        <v>38</v>
      </c>
      <c r="L70" s="36">
        <v>40</v>
      </c>
      <c r="M70" s="40" t="s">
        <v>24</v>
      </c>
      <c r="N70" s="39">
        <v>30000</v>
      </c>
      <c r="O70" s="40" t="s">
        <v>24</v>
      </c>
    </row>
    <row r="71" spans="1:15" ht="18" customHeight="1">
      <c r="A71" s="43" t="s">
        <v>161</v>
      </c>
      <c r="B71" s="24">
        <v>3</v>
      </c>
      <c r="C71" s="24">
        <v>982</v>
      </c>
      <c r="D71" s="36" t="s">
        <v>162</v>
      </c>
      <c r="E71" s="36" t="s">
        <v>49</v>
      </c>
      <c r="F71" s="37" t="s">
        <v>50</v>
      </c>
      <c r="G71" s="37" t="s">
        <v>37</v>
      </c>
      <c r="H71" s="38">
        <f>VLOOKUP(B71,요금!$A$3:$D$7,2,0)</f>
        <v>300</v>
      </c>
      <c r="I71" s="38">
        <f>VLOOKUP(B71,요금!$A$3:$D$7,3,0)</f>
        <v>200</v>
      </c>
      <c r="J71" s="38">
        <f>VLOOKUP(B71,요금!$A$3:$D$7,4,0)</f>
        <v>4000</v>
      </c>
      <c r="K71" s="36" t="s">
        <v>38</v>
      </c>
      <c r="L71" s="36">
        <v>350</v>
      </c>
      <c r="M71" s="41">
        <v>40000</v>
      </c>
      <c r="N71" s="41">
        <v>30000</v>
      </c>
      <c r="O71" s="41">
        <v>50000</v>
      </c>
    </row>
    <row r="72" spans="1:15" ht="18" customHeight="1">
      <c r="A72" s="22" t="s">
        <v>27</v>
      </c>
      <c r="B72" s="23">
        <v>3</v>
      </c>
      <c r="C72" s="24">
        <v>50</v>
      </c>
      <c r="D72" s="25" t="s">
        <v>28</v>
      </c>
      <c r="E72" s="25" t="s">
        <v>29</v>
      </c>
      <c r="F72" s="26" t="s">
        <v>35</v>
      </c>
      <c r="G72" s="26" t="s">
        <v>21</v>
      </c>
      <c r="H72" s="27">
        <f>VLOOKUP(B72,요금!$A$3:$D$7,2,0)</f>
        <v>300</v>
      </c>
      <c r="I72" s="27">
        <f>VLOOKUP(B72,요금!$A$3:$D$7,3,0)</f>
        <v>200</v>
      </c>
      <c r="J72" s="27">
        <f>VLOOKUP(B72,요금!$A$3:$D$7,4,0)</f>
        <v>4000</v>
      </c>
      <c r="K72" s="46" t="s">
        <v>22</v>
      </c>
      <c r="L72" s="25" t="s">
        <v>23</v>
      </c>
      <c r="M72" s="29">
        <v>40000</v>
      </c>
      <c r="N72" s="30" t="s">
        <v>31</v>
      </c>
      <c r="O72" s="28" t="s">
        <v>24</v>
      </c>
    </row>
    <row r="73" spans="1:15" ht="18" customHeight="1">
      <c r="A73" s="43" t="s">
        <v>163</v>
      </c>
      <c r="B73" s="24">
        <v>3</v>
      </c>
      <c r="C73" s="24">
        <v>216</v>
      </c>
      <c r="D73" s="36" t="s">
        <v>164</v>
      </c>
      <c r="E73" s="36" t="s">
        <v>49</v>
      </c>
      <c r="F73" s="37" t="s">
        <v>50</v>
      </c>
      <c r="G73" s="37" t="s">
        <v>37</v>
      </c>
      <c r="H73" s="38">
        <f>VLOOKUP(B73,요금!$A$3:$D$7,2,0)</f>
        <v>300</v>
      </c>
      <c r="I73" s="38">
        <f>VLOOKUP(B73,요금!$A$3:$D$7,3,0)</f>
        <v>200</v>
      </c>
      <c r="J73" s="38">
        <f>VLOOKUP(B73,요금!$A$3:$D$7,4,0)</f>
        <v>4000</v>
      </c>
      <c r="K73" s="36" t="s">
        <v>38</v>
      </c>
      <c r="L73" s="36">
        <v>160</v>
      </c>
      <c r="M73" s="41">
        <v>40000</v>
      </c>
      <c r="N73" s="41">
        <v>30000</v>
      </c>
      <c r="O73" s="41">
        <v>50000</v>
      </c>
    </row>
    <row r="74" spans="1:15" ht="18" customHeight="1">
      <c r="A74" s="43" t="s">
        <v>165</v>
      </c>
      <c r="B74" s="24">
        <v>3</v>
      </c>
      <c r="C74" s="24">
        <v>22</v>
      </c>
      <c r="D74" s="36" t="s">
        <v>166</v>
      </c>
      <c r="E74" s="36" t="s">
        <v>34</v>
      </c>
      <c r="F74" s="37" t="s">
        <v>36</v>
      </c>
      <c r="G74" s="37" t="s">
        <v>21</v>
      </c>
      <c r="H74" s="38">
        <f>VLOOKUP(B74,요금!$A$3:$D$7,2,0)</f>
        <v>300</v>
      </c>
      <c r="I74" s="38">
        <f>VLOOKUP(B74,요금!$A$3:$D$7,3,0)</f>
        <v>200</v>
      </c>
      <c r="J74" s="38">
        <f>VLOOKUP(B74,요금!$A$3:$D$7,4,0)</f>
        <v>4000</v>
      </c>
      <c r="K74" s="46" t="s">
        <v>22</v>
      </c>
      <c r="L74" s="36" t="s">
        <v>24</v>
      </c>
      <c r="M74" s="40" t="s">
        <v>24</v>
      </c>
      <c r="N74" s="40" t="s">
        <v>24</v>
      </c>
      <c r="O74" s="40" t="s">
        <v>24</v>
      </c>
    </row>
    <row r="75" spans="1:15" ht="18" customHeight="1">
      <c r="A75" s="47" t="s">
        <v>167</v>
      </c>
      <c r="B75" s="31"/>
      <c r="C75" s="31">
        <f>SUM(C76:C96)</f>
        <v>3933</v>
      </c>
      <c r="D75" s="16"/>
      <c r="E75" s="17"/>
      <c r="F75" s="32">
        <f>SUM(F76:F96)</f>
        <v>8.1999999999999993</v>
      </c>
      <c r="G75" s="32"/>
      <c r="H75" s="33"/>
      <c r="I75" s="33"/>
      <c r="J75" s="33"/>
      <c r="K75" s="16"/>
      <c r="L75" s="16"/>
      <c r="M75" s="48" t="s">
        <v>24</v>
      </c>
      <c r="N75" s="48" t="s">
        <v>24</v>
      </c>
      <c r="O75" s="48" t="s">
        <v>24</v>
      </c>
    </row>
    <row r="76" spans="1:15" ht="18" customHeight="1">
      <c r="A76" s="49" t="s">
        <v>168</v>
      </c>
      <c r="B76" s="23" t="s">
        <v>169</v>
      </c>
      <c r="C76" s="50">
        <v>300</v>
      </c>
      <c r="D76" s="25" t="s">
        <v>170</v>
      </c>
      <c r="E76" s="36" t="s">
        <v>49</v>
      </c>
      <c r="F76" s="51">
        <v>3</v>
      </c>
      <c r="G76" s="51" t="s">
        <v>21</v>
      </c>
      <c r="H76" s="27">
        <v>400</v>
      </c>
      <c r="I76" s="27">
        <v>200</v>
      </c>
      <c r="J76" s="27">
        <v>4000</v>
      </c>
      <c r="K76" s="25" t="s">
        <v>38</v>
      </c>
      <c r="L76" s="28" t="s">
        <v>24</v>
      </c>
      <c r="M76" s="28" t="s">
        <v>24</v>
      </c>
      <c r="N76" s="28" t="s">
        <v>24</v>
      </c>
      <c r="O76" s="28" t="s">
        <v>24</v>
      </c>
    </row>
    <row r="77" spans="1:15" ht="18" customHeight="1">
      <c r="A77" s="49" t="s">
        <v>171</v>
      </c>
      <c r="B77" s="23" t="s">
        <v>169</v>
      </c>
      <c r="C77" s="50">
        <v>468</v>
      </c>
      <c r="D77" s="25" t="s">
        <v>170</v>
      </c>
      <c r="E77" s="36" t="s">
        <v>49</v>
      </c>
      <c r="F77" s="51">
        <v>3.2</v>
      </c>
      <c r="G77" s="51" t="s">
        <v>21</v>
      </c>
      <c r="H77" s="27">
        <v>400</v>
      </c>
      <c r="I77" s="27">
        <v>200</v>
      </c>
      <c r="J77" s="27">
        <v>6000</v>
      </c>
      <c r="K77" s="25" t="s">
        <v>30</v>
      </c>
      <c r="L77" s="28" t="s">
        <v>24</v>
      </c>
      <c r="M77" s="28" t="s">
        <v>24</v>
      </c>
      <c r="N77" s="28" t="s">
        <v>24</v>
      </c>
      <c r="O77" s="28" t="s">
        <v>24</v>
      </c>
    </row>
    <row r="78" spans="1:15" ht="18" customHeight="1">
      <c r="A78" s="49" t="s">
        <v>172</v>
      </c>
      <c r="B78" s="23" t="s">
        <v>169</v>
      </c>
      <c r="C78" s="50">
        <v>394</v>
      </c>
      <c r="D78" s="25" t="s">
        <v>170</v>
      </c>
      <c r="E78" s="36" t="s">
        <v>34</v>
      </c>
      <c r="F78" s="51" t="s">
        <v>35</v>
      </c>
      <c r="G78" s="51" t="s">
        <v>173</v>
      </c>
      <c r="H78" s="27">
        <v>400</v>
      </c>
      <c r="I78" s="27">
        <v>200</v>
      </c>
      <c r="J78" s="27">
        <v>6000</v>
      </c>
      <c r="K78" s="25" t="s">
        <v>177</v>
      </c>
      <c r="L78" s="28" t="s">
        <v>24</v>
      </c>
      <c r="M78" s="28" t="s">
        <v>24</v>
      </c>
      <c r="N78" s="28" t="s">
        <v>24</v>
      </c>
      <c r="O78" s="28" t="s">
        <v>24</v>
      </c>
    </row>
    <row r="79" spans="1:15" ht="18" customHeight="1">
      <c r="A79" s="49" t="s">
        <v>174</v>
      </c>
      <c r="B79" s="23" t="s">
        <v>169</v>
      </c>
      <c r="C79" s="50">
        <v>218</v>
      </c>
      <c r="D79" s="25" t="s">
        <v>175</v>
      </c>
      <c r="E79" s="36" t="s">
        <v>176</v>
      </c>
      <c r="F79" s="51" t="s">
        <v>36</v>
      </c>
      <c r="G79" s="51" t="s">
        <v>21</v>
      </c>
      <c r="H79" s="27">
        <v>400</v>
      </c>
      <c r="I79" s="27">
        <v>200</v>
      </c>
      <c r="J79" s="27">
        <v>6000</v>
      </c>
      <c r="K79" s="25" t="s">
        <v>177</v>
      </c>
      <c r="L79" s="28" t="s">
        <v>24</v>
      </c>
      <c r="M79" s="28" t="s">
        <v>24</v>
      </c>
      <c r="N79" s="28" t="s">
        <v>24</v>
      </c>
      <c r="O79" s="28" t="s">
        <v>24</v>
      </c>
    </row>
    <row r="80" spans="1:15" ht="18" customHeight="1">
      <c r="A80" s="49" t="s">
        <v>178</v>
      </c>
      <c r="B80" s="23" t="s">
        <v>169</v>
      </c>
      <c r="C80" s="50">
        <v>198</v>
      </c>
      <c r="D80" s="25" t="s">
        <v>179</v>
      </c>
      <c r="E80" s="36" t="s">
        <v>180</v>
      </c>
      <c r="F80" s="51" t="s">
        <v>36</v>
      </c>
      <c r="G80" s="51" t="s">
        <v>21</v>
      </c>
      <c r="H80" s="27">
        <v>400</v>
      </c>
      <c r="I80" s="27">
        <v>200</v>
      </c>
      <c r="J80" s="27">
        <v>6000</v>
      </c>
      <c r="K80" s="25" t="s">
        <v>177</v>
      </c>
      <c r="L80" s="28" t="s">
        <v>24</v>
      </c>
      <c r="M80" s="28" t="s">
        <v>24</v>
      </c>
      <c r="N80" s="28" t="s">
        <v>24</v>
      </c>
      <c r="O80" s="28" t="s">
        <v>24</v>
      </c>
    </row>
    <row r="81" spans="1:15" ht="18" customHeight="1">
      <c r="A81" s="49" t="s">
        <v>181</v>
      </c>
      <c r="B81" s="23" t="s">
        <v>169</v>
      </c>
      <c r="C81" s="50">
        <v>197</v>
      </c>
      <c r="D81" s="25" t="s">
        <v>182</v>
      </c>
      <c r="E81" s="36" t="s">
        <v>183</v>
      </c>
      <c r="F81" s="51" t="s">
        <v>36</v>
      </c>
      <c r="G81" s="51" t="s">
        <v>21</v>
      </c>
      <c r="H81" s="27">
        <v>400</v>
      </c>
      <c r="I81" s="27">
        <v>200</v>
      </c>
      <c r="J81" s="27">
        <v>6000</v>
      </c>
      <c r="K81" s="25" t="s">
        <v>177</v>
      </c>
      <c r="L81" s="28" t="s">
        <v>24</v>
      </c>
      <c r="M81" s="28" t="s">
        <v>24</v>
      </c>
      <c r="N81" s="28" t="s">
        <v>24</v>
      </c>
      <c r="O81" s="28" t="s">
        <v>24</v>
      </c>
    </row>
    <row r="82" spans="1:15" ht="18" customHeight="1">
      <c r="A82" s="49" t="s">
        <v>184</v>
      </c>
      <c r="B82" s="23" t="s">
        <v>169</v>
      </c>
      <c r="C82" s="50">
        <v>240</v>
      </c>
      <c r="D82" s="25" t="s">
        <v>185</v>
      </c>
      <c r="E82" s="36" t="s">
        <v>176</v>
      </c>
      <c r="F82" s="51" t="s">
        <v>36</v>
      </c>
      <c r="G82" s="51" t="s">
        <v>37</v>
      </c>
      <c r="H82" s="27">
        <v>400</v>
      </c>
      <c r="I82" s="27">
        <v>200</v>
      </c>
      <c r="J82" s="27">
        <v>4000</v>
      </c>
      <c r="K82" s="25" t="s">
        <v>177</v>
      </c>
      <c r="L82" s="28" t="s">
        <v>24</v>
      </c>
      <c r="M82" s="28" t="s">
        <v>24</v>
      </c>
      <c r="N82" s="28" t="s">
        <v>24</v>
      </c>
      <c r="O82" s="28" t="s">
        <v>24</v>
      </c>
    </row>
    <row r="83" spans="1:15" ht="18" customHeight="1">
      <c r="A83" s="49" t="s">
        <v>186</v>
      </c>
      <c r="B83" s="23" t="s">
        <v>169</v>
      </c>
      <c r="C83" s="50">
        <v>218</v>
      </c>
      <c r="D83" s="25" t="s">
        <v>187</v>
      </c>
      <c r="E83" s="36" t="s">
        <v>176</v>
      </c>
      <c r="F83" s="51" t="s">
        <v>36</v>
      </c>
      <c r="G83" s="51" t="s">
        <v>21</v>
      </c>
      <c r="H83" s="27">
        <v>400</v>
      </c>
      <c r="I83" s="27">
        <v>200</v>
      </c>
      <c r="J83" s="27">
        <v>6000</v>
      </c>
      <c r="K83" s="25" t="s">
        <v>177</v>
      </c>
      <c r="L83" s="28" t="s">
        <v>24</v>
      </c>
      <c r="M83" s="28" t="s">
        <v>24</v>
      </c>
      <c r="N83" s="28" t="s">
        <v>24</v>
      </c>
      <c r="O83" s="28" t="s">
        <v>24</v>
      </c>
    </row>
    <row r="84" spans="1:15" ht="18" customHeight="1">
      <c r="A84" s="49" t="s">
        <v>188</v>
      </c>
      <c r="B84" s="23" t="s">
        <v>169</v>
      </c>
      <c r="C84" s="50">
        <v>503</v>
      </c>
      <c r="D84" s="25" t="s">
        <v>189</v>
      </c>
      <c r="E84" s="36" t="s">
        <v>176</v>
      </c>
      <c r="F84" s="51" t="s">
        <v>36</v>
      </c>
      <c r="G84" s="51" t="s">
        <v>37</v>
      </c>
      <c r="H84" s="27">
        <v>400</v>
      </c>
      <c r="I84" s="27">
        <v>200</v>
      </c>
      <c r="J84" s="27">
        <v>6000</v>
      </c>
      <c r="K84" s="25" t="s">
        <v>177</v>
      </c>
      <c r="L84" s="28" t="s">
        <v>24</v>
      </c>
      <c r="M84" s="28" t="s">
        <v>24</v>
      </c>
      <c r="N84" s="28" t="s">
        <v>24</v>
      </c>
      <c r="O84" s="28" t="s">
        <v>24</v>
      </c>
    </row>
    <row r="85" spans="1:15" ht="18" customHeight="1">
      <c r="A85" s="49" t="s">
        <v>190</v>
      </c>
      <c r="B85" s="23" t="s">
        <v>169</v>
      </c>
      <c r="C85" s="50">
        <v>79</v>
      </c>
      <c r="D85" s="25" t="s">
        <v>191</v>
      </c>
      <c r="E85" s="36" t="s">
        <v>20</v>
      </c>
      <c r="F85" s="51" t="s">
        <v>204</v>
      </c>
      <c r="G85" s="51" t="s">
        <v>21</v>
      </c>
      <c r="H85" s="27">
        <v>400</v>
      </c>
      <c r="I85" s="27">
        <v>200</v>
      </c>
      <c r="J85" s="27">
        <v>4000</v>
      </c>
      <c r="K85" s="25" t="s">
        <v>22</v>
      </c>
      <c r="L85" s="28" t="s">
        <v>24</v>
      </c>
      <c r="M85" s="28" t="s">
        <v>24</v>
      </c>
      <c r="N85" s="28" t="s">
        <v>24</v>
      </c>
      <c r="O85" s="28" t="s">
        <v>24</v>
      </c>
    </row>
    <row r="86" spans="1:15" ht="18" customHeight="1">
      <c r="A86" s="49" t="s">
        <v>192</v>
      </c>
      <c r="B86" s="23" t="s">
        <v>169</v>
      </c>
      <c r="C86" s="50">
        <v>119</v>
      </c>
      <c r="D86" s="25" t="s">
        <v>193</v>
      </c>
      <c r="E86" s="36" t="s">
        <v>20</v>
      </c>
      <c r="F86" s="51">
        <v>1</v>
      </c>
      <c r="G86" s="51" t="s">
        <v>21</v>
      </c>
      <c r="H86" s="27">
        <v>400</v>
      </c>
      <c r="I86" s="27">
        <v>200</v>
      </c>
      <c r="J86" s="27">
        <v>4000</v>
      </c>
      <c r="K86" s="25" t="s">
        <v>38</v>
      </c>
      <c r="L86" s="28" t="s">
        <v>24</v>
      </c>
      <c r="M86" s="28" t="s">
        <v>24</v>
      </c>
      <c r="N86" s="28" t="s">
        <v>24</v>
      </c>
      <c r="O86" s="28" t="s">
        <v>24</v>
      </c>
    </row>
    <row r="87" spans="1:15" ht="18" customHeight="1">
      <c r="A87" s="49" t="s">
        <v>194</v>
      </c>
      <c r="B87" s="23" t="s">
        <v>24</v>
      </c>
      <c r="C87" s="50">
        <v>239</v>
      </c>
      <c r="D87" s="25" t="s">
        <v>195</v>
      </c>
      <c r="E87" s="36" t="s">
        <v>176</v>
      </c>
      <c r="F87" s="51" t="s">
        <v>36</v>
      </c>
      <c r="G87" s="51" t="s">
        <v>21</v>
      </c>
      <c r="H87" s="27">
        <v>400</v>
      </c>
      <c r="I87" s="27">
        <v>200</v>
      </c>
      <c r="J87" s="27">
        <v>6000</v>
      </c>
      <c r="K87" s="25" t="s">
        <v>177</v>
      </c>
      <c r="L87" s="28" t="s">
        <v>24</v>
      </c>
      <c r="M87" s="28" t="s">
        <v>24</v>
      </c>
      <c r="N87" s="28" t="s">
        <v>24</v>
      </c>
      <c r="O87" s="28" t="s">
        <v>24</v>
      </c>
    </row>
    <row r="88" spans="1:15" ht="18" customHeight="1">
      <c r="A88" s="49" t="s">
        <v>196</v>
      </c>
      <c r="B88" s="23" t="s">
        <v>24</v>
      </c>
      <c r="C88" s="50">
        <v>89</v>
      </c>
      <c r="D88" s="25" t="s">
        <v>197</v>
      </c>
      <c r="E88" s="36" t="s">
        <v>20</v>
      </c>
      <c r="F88" s="51">
        <v>1</v>
      </c>
      <c r="G88" s="51" t="s">
        <v>21</v>
      </c>
      <c r="H88" s="27">
        <v>400</v>
      </c>
      <c r="I88" s="27">
        <v>200</v>
      </c>
      <c r="J88" s="27">
        <v>6000</v>
      </c>
      <c r="K88" s="25" t="s">
        <v>177</v>
      </c>
      <c r="L88" s="28" t="s">
        <v>24</v>
      </c>
      <c r="M88" s="28" t="s">
        <v>24</v>
      </c>
      <c r="N88" s="28" t="s">
        <v>24</v>
      </c>
      <c r="O88" s="28" t="s">
        <v>24</v>
      </c>
    </row>
    <row r="89" spans="1:15" ht="18" customHeight="1">
      <c r="A89" s="49" t="s">
        <v>198</v>
      </c>
      <c r="B89" s="23" t="s">
        <v>169</v>
      </c>
      <c r="C89" s="50">
        <v>232</v>
      </c>
      <c r="D89" s="25" t="s">
        <v>199</v>
      </c>
      <c r="E89" s="36" t="s">
        <v>34</v>
      </c>
      <c r="F89" s="51" t="s">
        <v>36</v>
      </c>
      <c r="G89" s="51" t="s">
        <v>21</v>
      </c>
      <c r="H89" s="27">
        <v>400</v>
      </c>
      <c r="I89" s="27">
        <v>200</v>
      </c>
      <c r="J89" s="27">
        <v>4000</v>
      </c>
      <c r="K89" s="25" t="s">
        <v>177</v>
      </c>
      <c r="L89" s="28" t="s">
        <v>24</v>
      </c>
      <c r="M89" s="28" t="s">
        <v>24</v>
      </c>
      <c r="N89" s="28" t="s">
        <v>24</v>
      </c>
      <c r="O89" s="28" t="s">
        <v>24</v>
      </c>
    </row>
    <row r="90" spans="1:15" ht="18" customHeight="1">
      <c r="A90" s="49" t="s">
        <v>200</v>
      </c>
      <c r="B90" s="23" t="s">
        <v>169</v>
      </c>
      <c r="C90" s="50">
        <v>85</v>
      </c>
      <c r="D90" s="25" t="s">
        <v>199</v>
      </c>
      <c r="E90" s="36" t="s">
        <v>34</v>
      </c>
      <c r="F90" s="51" t="s">
        <v>36</v>
      </c>
      <c r="G90" s="51" t="s">
        <v>21</v>
      </c>
      <c r="H90" s="27">
        <v>400</v>
      </c>
      <c r="I90" s="27">
        <v>200</v>
      </c>
      <c r="J90" s="27">
        <v>4000</v>
      </c>
      <c r="K90" s="25" t="s">
        <v>177</v>
      </c>
      <c r="L90" s="28" t="s">
        <v>24</v>
      </c>
      <c r="M90" s="28" t="s">
        <v>24</v>
      </c>
      <c r="N90" s="28" t="s">
        <v>24</v>
      </c>
      <c r="O90" s="28" t="s">
        <v>24</v>
      </c>
    </row>
    <row r="91" spans="1:15" ht="18" customHeight="1">
      <c r="A91" s="49" t="s">
        <v>201</v>
      </c>
      <c r="B91" s="23" t="s">
        <v>169</v>
      </c>
      <c r="C91" s="50">
        <v>80</v>
      </c>
      <c r="D91" s="25" t="s">
        <v>202</v>
      </c>
      <c r="E91" s="36" t="s">
        <v>203</v>
      </c>
      <c r="F91" s="51" t="s">
        <v>205</v>
      </c>
      <c r="G91" s="51" t="s">
        <v>21</v>
      </c>
      <c r="H91" s="27">
        <v>400</v>
      </c>
      <c r="I91" s="27">
        <v>200</v>
      </c>
      <c r="J91" s="27">
        <v>6000</v>
      </c>
      <c r="K91" s="25" t="s">
        <v>22</v>
      </c>
      <c r="L91" s="28" t="s">
        <v>24</v>
      </c>
      <c r="M91" s="28" t="s">
        <v>24</v>
      </c>
      <c r="N91" s="28" t="s">
        <v>24</v>
      </c>
      <c r="O91" s="28" t="s">
        <v>24</v>
      </c>
    </row>
    <row r="92" spans="1:15" ht="18" customHeight="1">
      <c r="A92" s="49" t="s">
        <v>206</v>
      </c>
      <c r="B92" s="23" t="s">
        <v>169</v>
      </c>
      <c r="C92" s="50">
        <v>93</v>
      </c>
      <c r="D92" s="25" t="s">
        <v>207</v>
      </c>
      <c r="E92" s="36" t="s">
        <v>180</v>
      </c>
      <c r="F92" s="51" t="s">
        <v>36</v>
      </c>
      <c r="G92" s="51" t="s">
        <v>37</v>
      </c>
      <c r="H92" s="27">
        <v>400</v>
      </c>
      <c r="I92" s="27">
        <v>200</v>
      </c>
      <c r="J92" s="27">
        <v>6000</v>
      </c>
      <c r="K92" s="25" t="s">
        <v>177</v>
      </c>
      <c r="L92" s="28" t="s">
        <v>24</v>
      </c>
      <c r="M92" s="28" t="s">
        <v>24</v>
      </c>
      <c r="N92" s="28" t="s">
        <v>24</v>
      </c>
      <c r="O92" s="28" t="s">
        <v>24</v>
      </c>
    </row>
    <row r="93" spans="1:15" ht="18" customHeight="1">
      <c r="A93" s="49" t="s">
        <v>208</v>
      </c>
      <c r="B93" s="23" t="s">
        <v>169</v>
      </c>
      <c r="C93" s="50">
        <v>52</v>
      </c>
      <c r="D93" s="25" t="s">
        <v>209</v>
      </c>
      <c r="E93" s="36" t="s">
        <v>180</v>
      </c>
      <c r="F93" s="51" t="s">
        <v>36</v>
      </c>
      <c r="G93" s="51" t="s">
        <v>37</v>
      </c>
      <c r="H93" s="27">
        <v>400</v>
      </c>
      <c r="I93" s="27">
        <v>200</v>
      </c>
      <c r="J93" s="27">
        <v>6000</v>
      </c>
      <c r="K93" s="25" t="s">
        <v>177</v>
      </c>
      <c r="L93" s="28" t="s">
        <v>24</v>
      </c>
      <c r="M93" s="28" t="s">
        <v>24</v>
      </c>
      <c r="N93" s="28" t="s">
        <v>24</v>
      </c>
      <c r="O93" s="28" t="s">
        <v>24</v>
      </c>
    </row>
    <row r="94" spans="1:15" ht="18" customHeight="1">
      <c r="A94" s="52" t="s">
        <v>210</v>
      </c>
      <c r="B94" s="23" t="s">
        <v>169</v>
      </c>
      <c r="C94" s="50">
        <v>49</v>
      </c>
      <c r="D94" s="36" t="s">
        <v>211</v>
      </c>
      <c r="E94" s="36" t="s">
        <v>212</v>
      </c>
      <c r="F94" s="53" t="s">
        <v>36</v>
      </c>
      <c r="G94" s="53" t="s">
        <v>37</v>
      </c>
      <c r="H94" s="27">
        <v>400</v>
      </c>
      <c r="I94" s="27">
        <v>200</v>
      </c>
      <c r="J94" s="27">
        <v>4000</v>
      </c>
      <c r="K94" s="25" t="s">
        <v>177</v>
      </c>
      <c r="L94" s="28" t="s">
        <v>24</v>
      </c>
      <c r="M94" s="28" t="s">
        <v>24</v>
      </c>
      <c r="N94" s="28" t="s">
        <v>24</v>
      </c>
      <c r="O94" s="28" t="s">
        <v>24</v>
      </c>
    </row>
    <row r="95" spans="1:15" ht="18" customHeight="1">
      <c r="A95" s="52" t="s">
        <v>213</v>
      </c>
      <c r="B95" s="23" t="s">
        <v>169</v>
      </c>
      <c r="C95" s="50">
        <v>35</v>
      </c>
      <c r="D95" s="36" t="s">
        <v>214</v>
      </c>
      <c r="E95" s="36" t="s">
        <v>212</v>
      </c>
      <c r="F95" s="53" t="s">
        <v>36</v>
      </c>
      <c r="G95" s="53" t="s">
        <v>37</v>
      </c>
      <c r="H95" s="27">
        <v>400</v>
      </c>
      <c r="I95" s="27">
        <v>200</v>
      </c>
      <c r="J95" s="27">
        <v>4000</v>
      </c>
      <c r="K95" s="25" t="s">
        <v>177</v>
      </c>
      <c r="L95" s="28" t="s">
        <v>24</v>
      </c>
      <c r="M95" s="28" t="s">
        <v>24</v>
      </c>
      <c r="N95" s="28" t="s">
        <v>24</v>
      </c>
      <c r="O95" s="28" t="s">
        <v>24</v>
      </c>
    </row>
    <row r="96" spans="1:15" ht="18" customHeight="1">
      <c r="A96" s="52" t="s">
        <v>215</v>
      </c>
      <c r="B96" s="23" t="s">
        <v>169</v>
      </c>
      <c r="C96" s="50">
        <v>45</v>
      </c>
      <c r="D96" s="36" t="s">
        <v>214</v>
      </c>
      <c r="E96" s="36" t="s">
        <v>212</v>
      </c>
      <c r="F96" s="53" t="s">
        <v>36</v>
      </c>
      <c r="G96" s="53" t="s">
        <v>37</v>
      </c>
      <c r="H96" s="27">
        <v>400</v>
      </c>
      <c r="I96" s="27">
        <v>200</v>
      </c>
      <c r="J96" s="27">
        <v>4000</v>
      </c>
      <c r="K96" s="25" t="s">
        <v>177</v>
      </c>
      <c r="L96" s="28" t="s">
        <v>24</v>
      </c>
      <c r="M96" s="28" t="s">
        <v>24</v>
      </c>
      <c r="N96" s="28" t="s">
        <v>24</v>
      </c>
      <c r="O96" s="28" t="s">
        <v>24</v>
      </c>
    </row>
    <row r="97" spans="1:15" s="56" customFormat="1" ht="18" customHeight="1">
      <c r="A97" s="54" t="s">
        <v>232</v>
      </c>
      <c r="B97" s="31"/>
      <c r="C97" s="15">
        <f>SUM(C98:C105)</f>
        <v>690</v>
      </c>
      <c r="D97" s="13"/>
      <c r="E97" s="13"/>
      <c r="F97" s="55">
        <f>SUM(F98:F105)</f>
        <v>26</v>
      </c>
      <c r="G97" s="55"/>
      <c r="H97" s="33"/>
      <c r="I97" s="33"/>
      <c r="J97" s="33"/>
      <c r="K97" s="13"/>
      <c r="L97" s="13"/>
      <c r="M97" s="14" t="s">
        <v>24</v>
      </c>
      <c r="N97" s="14" t="s">
        <v>24</v>
      </c>
      <c r="O97" s="14" t="s">
        <v>24</v>
      </c>
    </row>
    <row r="98" spans="1:15" s="44" customFormat="1" ht="24">
      <c r="A98" s="52" t="s">
        <v>238</v>
      </c>
      <c r="B98" s="24">
        <v>1</v>
      </c>
      <c r="C98" s="50">
        <v>145</v>
      </c>
      <c r="D98" s="57" t="s">
        <v>216</v>
      </c>
      <c r="E98" s="58" t="s">
        <v>217</v>
      </c>
      <c r="F98" s="59">
        <v>5</v>
      </c>
      <c r="G98" s="60"/>
      <c r="H98" s="27">
        <f>VLOOKUP(B98,요금!$A$3:$D$7,2,0)</f>
        <v>900</v>
      </c>
      <c r="I98" s="27">
        <f>VLOOKUP(B98,요금!$A$3:$D$7,3,0)</f>
        <v>400</v>
      </c>
      <c r="J98" s="27">
        <f>VLOOKUP(B98,요금!$A$3:$D$7,4,0)</f>
        <v>9500</v>
      </c>
      <c r="K98" s="36" t="s">
        <v>30</v>
      </c>
      <c r="L98" s="40" t="s">
        <v>24</v>
      </c>
      <c r="M98" s="41">
        <v>80000</v>
      </c>
      <c r="N98" s="40" t="s">
        <v>24</v>
      </c>
      <c r="O98" s="40" t="s">
        <v>24</v>
      </c>
    </row>
    <row r="99" spans="1:15" s="44" customFormat="1" ht="24">
      <c r="A99" s="52" t="s">
        <v>233</v>
      </c>
      <c r="B99" s="24">
        <v>1</v>
      </c>
      <c r="C99" s="50">
        <v>110</v>
      </c>
      <c r="D99" s="57" t="s">
        <v>218</v>
      </c>
      <c r="E99" s="58" t="s">
        <v>217</v>
      </c>
      <c r="F99" s="59">
        <v>5</v>
      </c>
      <c r="G99" s="60"/>
      <c r="H99" s="27">
        <f>VLOOKUP(B99,요금!$A$3:$D$7,2,0)</f>
        <v>900</v>
      </c>
      <c r="I99" s="27">
        <f>VLOOKUP(B99,요금!$A$3:$D$7,3,0)</f>
        <v>400</v>
      </c>
      <c r="J99" s="27">
        <f>VLOOKUP(B99,요금!$A$3:$D$7,4,0)</f>
        <v>9500</v>
      </c>
      <c r="K99" s="36" t="s">
        <v>30</v>
      </c>
      <c r="L99" s="40" t="s">
        <v>24</v>
      </c>
      <c r="M99" s="41">
        <v>80000</v>
      </c>
      <c r="N99" s="40" t="s">
        <v>24</v>
      </c>
      <c r="O99" s="40" t="s">
        <v>24</v>
      </c>
    </row>
    <row r="100" spans="1:15" s="44" customFormat="1">
      <c r="A100" s="52" t="s">
        <v>234</v>
      </c>
      <c r="B100" s="24">
        <v>1</v>
      </c>
      <c r="C100" s="50">
        <v>59</v>
      </c>
      <c r="D100" s="57" t="s">
        <v>219</v>
      </c>
      <c r="E100" s="58" t="s">
        <v>220</v>
      </c>
      <c r="F100" s="59">
        <v>3</v>
      </c>
      <c r="G100" s="60"/>
      <c r="H100" s="27">
        <f>VLOOKUP(B100,요금!$A$3:$D$7,2,0)</f>
        <v>900</v>
      </c>
      <c r="I100" s="27">
        <f>VLOOKUP(B100,요금!$A$3:$D$7,3,0)</f>
        <v>400</v>
      </c>
      <c r="J100" s="27">
        <f>VLOOKUP(B100,요금!$A$3:$D$7,4,0)</f>
        <v>9500</v>
      </c>
      <c r="K100" s="36" t="s">
        <v>22</v>
      </c>
      <c r="L100" s="40" t="s">
        <v>24</v>
      </c>
      <c r="M100" s="41">
        <v>80000</v>
      </c>
      <c r="N100" s="40" t="s">
        <v>24</v>
      </c>
      <c r="O100" s="40" t="s">
        <v>24</v>
      </c>
    </row>
    <row r="101" spans="1:15" s="44" customFormat="1">
      <c r="A101" s="52" t="s">
        <v>235</v>
      </c>
      <c r="B101" s="24">
        <v>1</v>
      </c>
      <c r="C101" s="50">
        <v>124</v>
      </c>
      <c r="D101" s="57" t="s">
        <v>221</v>
      </c>
      <c r="E101" s="58" t="s">
        <v>217</v>
      </c>
      <c r="F101" s="59">
        <v>4</v>
      </c>
      <c r="G101" s="60"/>
      <c r="H101" s="27">
        <f>VLOOKUP(B101,요금!$A$3:$D$7,2,0)</f>
        <v>900</v>
      </c>
      <c r="I101" s="27">
        <f>VLOOKUP(B101,요금!$A$3:$D$7,3,0)</f>
        <v>400</v>
      </c>
      <c r="J101" s="27">
        <f>VLOOKUP(B101,요금!$A$3:$D$7,4,0)</f>
        <v>9500</v>
      </c>
      <c r="K101" s="36" t="s">
        <v>30</v>
      </c>
      <c r="L101" s="40" t="s">
        <v>24</v>
      </c>
      <c r="M101" s="41">
        <v>80000</v>
      </c>
      <c r="N101" s="40" t="s">
        <v>24</v>
      </c>
      <c r="O101" s="40" t="s">
        <v>24</v>
      </c>
    </row>
    <row r="102" spans="1:15" s="44" customFormat="1" ht="24">
      <c r="A102" s="52" t="s">
        <v>236</v>
      </c>
      <c r="B102" s="40">
        <v>1</v>
      </c>
      <c r="C102" s="40">
        <v>69</v>
      </c>
      <c r="D102" s="57" t="s">
        <v>222</v>
      </c>
      <c r="E102" s="58" t="s">
        <v>217</v>
      </c>
      <c r="F102" s="59">
        <v>4</v>
      </c>
      <c r="G102" s="61"/>
      <c r="H102" s="27">
        <f>VLOOKUP(B102,요금!$A$3:$D$7,2,0)</f>
        <v>900</v>
      </c>
      <c r="I102" s="27">
        <f>VLOOKUP(B102,요금!$A$3:$D$7,3,0)</f>
        <v>400</v>
      </c>
      <c r="J102" s="27">
        <f>VLOOKUP(B102,요금!$A$3:$D$7,4,0)</f>
        <v>9500</v>
      </c>
      <c r="K102" s="36" t="s">
        <v>30</v>
      </c>
      <c r="L102" s="40" t="s">
        <v>24</v>
      </c>
      <c r="M102" s="41">
        <v>80000</v>
      </c>
      <c r="N102" s="40" t="s">
        <v>24</v>
      </c>
      <c r="O102" s="40" t="s">
        <v>24</v>
      </c>
    </row>
    <row r="103" spans="1:15" s="44" customFormat="1">
      <c r="A103" s="52" t="s">
        <v>237</v>
      </c>
      <c r="B103" s="40">
        <v>1</v>
      </c>
      <c r="C103" s="40">
        <v>94</v>
      </c>
      <c r="D103" s="57" t="s">
        <v>223</v>
      </c>
      <c r="E103" s="58" t="s">
        <v>217</v>
      </c>
      <c r="F103" s="59">
        <v>5</v>
      </c>
      <c r="G103" s="61"/>
      <c r="H103" s="27">
        <f>VLOOKUP(B103,요금!$A$3:$D$7,2,0)</f>
        <v>900</v>
      </c>
      <c r="I103" s="27">
        <f>VLOOKUP(B103,요금!$A$3:$D$7,3,0)</f>
        <v>400</v>
      </c>
      <c r="J103" s="27">
        <f>VLOOKUP(B103,요금!$A$3:$D$7,4,0)</f>
        <v>9500</v>
      </c>
      <c r="K103" s="36" t="s">
        <v>30</v>
      </c>
      <c r="L103" s="40" t="s">
        <v>24</v>
      </c>
      <c r="M103" s="41">
        <v>80000</v>
      </c>
      <c r="N103" s="40" t="s">
        <v>24</v>
      </c>
      <c r="O103" s="40" t="s">
        <v>24</v>
      </c>
    </row>
    <row r="104" spans="1:15" s="44" customFormat="1">
      <c r="A104" s="52" t="s">
        <v>224</v>
      </c>
      <c r="B104" s="40">
        <v>3</v>
      </c>
      <c r="C104" s="40">
        <v>46</v>
      </c>
      <c r="D104" s="57" t="s">
        <v>225</v>
      </c>
      <c r="E104" s="58" t="s">
        <v>217</v>
      </c>
      <c r="F104" s="40" t="s">
        <v>46</v>
      </c>
      <c r="G104" s="61"/>
      <c r="H104" s="27"/>
      <c r="I104" s="27"/>
      <c r="J104" s="27"/>
      <c r="K104" s="36" t="s">
        <v>123</v>
      </c>
      <c r="L104" s="40" t="s">
        <v>24</v>
      </c>
      <c r="M104" s="41">
        <v>50000</v>
      </c>
      <c r="N104" s="40" t="s">
        <v>24</v>
      </c>
      <c r="O104" s="40" t="s">
        <v>24</v>
      </c>
    </row>
    <row r="105" spans="1:15" s="44" customFormat="1">
      <c r="A105" s="52" t="s">
        <v>226</v>
      </c>
      <c r="B105" s="40">
        <v>3</v>
      </c>
      <c r="C105" s="40">
        <v>43</v>
      </c>
      <c r="D105" s="57" t="s">
        <v>227</v>
      </c>
      <c r="E105" s="58" t="s">
        <v>217</v>
      </c>
      <c r="F105" s="40" t="s">
        <v>46</v>
      </c>
      <c r="G105" s="61"/>
      <c r="H105" s="27"/>
      <c r="I105" s="27"/>
      <c r="J105" s="27"/>
      <c r="K105" s="36" t="s">
        <v>123</v>
      </c>
      <c r="L105" s="40" t="s">
        <v>24</v>
      </c>
      <c r="M105" s="41">
        <v>50000</v>
      </c>
      <c r="N105" s="40" t="s">
        <v>24</v>
      </c>
      <c r="O105" s="40" t="s">
        <v>24</v>
      </c>
    </row>
    <row r="106" spans="1:15" ht="18" customHeight="1">
      <c r="A106" s="62"/>
      <c r="B106" s="63"/>
      <c r="C106" s="63"/>
    </row>
    <row r="107" spans="1:15" ht="18" customHeight="1"/>
    <row r="108" spans="1:15" ht="18" customHeight="1"/>
    <row r="109" spans="1:15" ht="18" customHeight="1"/>
    <row r="110" spans="1:15" ht="18" customHeight="1"/>
    <row r="111" spans="1:15" ht="18" customHeight="1"/>
    <row r="112" spans="1:15" ht="18" customHeight="1"/>
    <row r="113" ht="18" customHeight="1"/>
    <row r="114" ht="18" customHeight="1"/>
  </sheetData>
  <autoFilter ref="A3:J105" xr:uid="{00000000-0009-0000-0000-00001D000000}"/>
  <mergeCells count="17">
    <mergeCell ref="M4:O4"/>
    <mergeCell ref="G4:G5"/>
    <mergeCell ref="H4:H5"/>
    <mergeCell ref="I4:I5"/>
    <mergeCell ref="J4:J5"/>
    <mergeCell ref="K4:K5"/>
    <mergeCell ref="L4:L5"/>
    <mergeCell ref="A1:O1"/>
    <mergeCell ref="A3:A5"/>
    <mergeCell ref="B3:B5"/>
    <mergeCell ref="C3:C5"/>
    <mergeCell ref="D3:D5"/>
    <mergeCell ref="E3:E5"/>
    <mergeCell ref="F3:G3"/>
    <mergeCell ref="H3:J3"/>
    <mergeCell ref="K3:O3"/>
    <mergeCell ref="F4:F5"/>
  </mergeCells>
  <phoneticPr fontId="3" type="noConversion"/>
  <conditionalFormatting sqref="A11:A71 A73:A74">
    <cfRule type="duplicateValues" dxfId="0" priority="1"/>
  </conditionalFormatting>
  <pageMargins left="0.15748031496062992" right="0.15748031496062992" top="0.38" bottom="0.33" header="0.22" footer="0.23"/>
  <pageSetup paperSize="9" scale="7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802EC-2220-490E-B7CF-BC657ECFB6DD}">
  <dimension ref="A3:E7"/>
  <sheetViews>
    <sheetView workbookViewId="0">
      <selection activeCell="B23" sqref="B23"/>
    </sheetView>
  </sheetViews>
  <sheetFormatPr defaultRowHeight="16.5"/>
  <sheetData>
    <row r="3" spans="1:5">
      <c r="B3" s="42" t="s">
        <v>10</v>
      </c>
      <c r="C3" s="42" t="s">
        <v>228</v>
      </c>
      <c r="D3" s="42" t="s">
        <v>12</v>
      </c>
      <c r="E3" s="42"/>
    </row>
    <row r="4" spans="1:5">
      <c r="A4" s="42">
        <v>1</v>
      </c>
      <c r="B4" s="64">
        <v>900</v>
      </c>
      <c r="C4" s="64">
        <v>400</v>
      </c>
      <c r="D4" s="64">
        <v>9500</v>
      </c>
      <c r="E4" s="65"/>
    </row>
    <row r="5" spans="1:5">
      <c r="A5" s="42">
        <v>2</v>
      </c>
      <c r="B5" s="64">
        <v>700</v>
      </c>
      <c r="C5" s="64">
        <v>300</v>
      </c>
      <c r="D5" s="64">
        <v>7000</v>
      </c>
      <c r="E5" s="65"/>
    </row>
    <row r="6" spans="1:5">
      <c r="A6">
        <v>3</v>
      </c>
      <c r="B6" s="64">
        <v>300</v>
      </c>
      <c r="C6" s="64">
        <v>200</v>
      </c>
      <c r="D6" s="64">
        <v>4000</v>
      </c>
      <c r="E6" s="65"/>
    </row>
    <row r="7" spans="1:5">
      <c r="A7" s="42" t="s">
        <v>229</v>
      </c>
      <c r="B7" s="64">
        <v>400</v>
      </c>
      <c r="C7" s="64">
        <v>200</v>
      </c>
      <c r="D7" s="64">
        <v>6000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주차장 운영현황(2024.3.31.)</vt:lpstr>
      <vt:lpstr>요금</vt:lpstr>
      <vt:lpstr>'주차장 운영현황(2024.3.31.)'!Print_Area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2024-07-12T07:36:11Z</dcterms:created>
  <dcterms:modified xsi:type="dcterms:W3CDTF">2024-07-12T07:55:02Z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4">
    <vt:lpwstr>eyJub2RlMSI6eyJkc2QiOiIwMTAwMDAwMDAwMDAyMTY3IiwibG9nVGltZSI6IjIwMjQtMDctMzBUMDA6NDE6MDRaIiwicElEIjoiMSIsInRyYWNlSWQiOiI2N0NDNURGNzJEQ0RDRUYxNzZFMzZGRjk5MTNBNzU5RSIsInVzZXJDb2RlIjoiYWRtaW4ifSwibm9kZTIiOnsiZHNkIjoiMDEwMDAwMDAwMDAwMjE2NyIsImxvZ1RpbWUiOiIyMDI0LTA3LTMwVDAwOjQxOjA0WiIsInBJRCI6IjEiLCJ0cmFjZUlkIjoiNjdDQzVERjcyRENEQ0VGMTc2RTM2RkY5OTEzQTc1OUUiLCJ1c2VyQ29kZSI6ImFkbWluIn0sIm5vZGUzIjp7ImRzZCI6IjAxMDAwMDAwMDAwMDIxNjciLCJsb2dUaW1lIjoiMjAyNC0wNy0zMFQwMDo0MTowNFoiLCJwSUQiOiIxIiwidHJhY2VJZCI6IjY3Q0M1REY3MkRDRENFRjE3NkUzNkZGOTkxM0E3NTlFIiwidXNlckNvZGUiOiJhZG1pbiJ9LCJub2RlNCI6eyJkc2QiOiIwMTAwMDAwMDAwMDAyMTY3IiwibG9nVGltZSI6IjIwMjQtMDctMzBUMDA6NDE6MDRaIiwicElEIjoiMSIsInRyYWNlSWQiOiI2N0NDNURGNzJEQ0RDRUYxNzZFMzZGRjk5MTNBNzU5RSIsInVzZXJDb2RlIjoiYWRtaW4ifSwibm9kZTUiOnsiZHNkIjoiMDAwMDAwMDAwMDAwMDAwMCIsImxvZ1RpbWUiOiIyMDI0LTA3LTMwVDAwOjQwOjMyWiIsInBJRCI6MjA0OCwidHJhY2VJZCI6IkZGRTkxNUUyMUQyMjQwQkM4REY4MzY1NUU2RUEyODY2IiwidXNlckNvZGUiOiIxMjIyMzQifSwibm9kZUNvdW50IjoyfQ==</vt:lpwstr>
  </property>
  <property fmtid="{D5CDD505-2E9C-101B-9397-08002B2CF9AE}" name="FDRClass" pid="5">
    <vt:lpwstr>0</vt:lpwstr>
  </property>
  <property fmtid="{D5CDD505-2E9C-101B-9397-08002B2CF9AE}" name="FDRSet" pid="6">
    <vt:lpwstr>manual</vt:lpwstr>
  </property>
</Properties>
</file>