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홈페이지 업데이트\"/>
    </mc:Choice>
  </mc:AlternateContent>
  <xr:revisionPtr revIDLastSave="0" documentId="13_ncr:1_{DDC9AD40-9364-4E26-9D7A-D8EF2FFDBBA9}" xr6:coauthVersionLast="47" xr6:coauthVersionMax="47" xr10:uidLastSave="{00000000-0000-0000-0000-000000000000}"/>
  <bookViews>
    <workbookView xWindow="1410" yWindow="810" windowWidth="20325" windowHeight="14475" xr2:uid="{EA3F0197-B790-467E-8C4A-FB6C99C0BC5A}"/>
  </bookViews>
  <sheets>
    <sheet name="주차장 운영현황" sheetId="1" r:id="rId1"/>
    <sheet name="요금" sheetId="2" r:id="rId2"/>
  </sheets>
  <definedNames>
    <definedName name="_xlnm._FilterDatabase" localSheetId="0" hidden="1">'주차장 운영현황'!$A$3:$J$103</definedName>
    <definedName name="_xlnm.Print_Area" localSheetId="0">'주차장 운영현황'!$A$1:$O$103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J101" i="1" l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C95" i="1"/>
  <c r="C73" i="1"/>
  <c r="J72" i="1"/>
  <c r="I72" i="1"/>
  <c r="H72" i="1"/>
  <c r="J71" i="1"/>
  <c r="I71" i="1"/>
  <c r="H71" i="1"/>
  <c r="J69" i="1"/>
  <c r="I69" i="1"/>
  <c r="H69" i="1"/>
  <c r="J68" i="1"/>
  <c r="I68" i="1"/>
  <c r="H68" i="1"/>
  <c r="J67" i="1"/>
  <c r="I67" i="1"/>
  <c r="H67" i="1"/>
  <c r="J65" i="1"/>
  <c r="I65" i="1"/>
  <c r="H65" i="1"/>
  <c r="J63" i="1"/>
  <c r="I63" i="1"/>
  <c r="H63" i="1"/>
  <c r="J62" i="1"/>
  <c r="I62" i="1"/>
  <c r="H62" i="1"/>
  <c r="J61" i="1"/>
  <c r="I61" i="1"/>
  <c r="H61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0" i="1"/>
  <c r="I50" i="1"/>
  <c r="H50" i="1"/>
  <c r="J49" i="1"/>
  <c r="I49" i="1"/>
  <c r="H49" i="1"/>
  <c r="J48" i="1"/>
  <c r="I48" i="1"/>
  <c r="H48" i="1"/>
  <c r="J47" i="1"/>
  <c r="I47" i="1"/>
  <c r="H47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3" i="1"/>
  <c r="I23" i="1"/>
  <c r="H23" i="1"/>
  <c r="J22" i="1"/>
  <c r="I22" i="1"/>
  <c r="H22" i="1"/>
  <c r="J21" i="1"/>
  <c r="I21" i="1"/>
  <c r="H21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3" i="1"/>
  <c r="I13" i="1"/>
  <c r="H13" i="1"/>
  <c r="J10" i="1"/>
  <c r="I10" i="1"/>
  <c r="H10" i="1"/>
  <c r="J9" i="1"/>
  <c r="I9" i="1"/>
  <c r="H9" i="1"/>
  <c r="J8" i="1"/>
  <c r="I8" i="1"/>
  <c r="H8" i="1"/>
  <c r="C7" i="1"/>
  <c r="C6" i="1" s="1"/>
  <c r="J70" i="1"/>
  <c r="I70" i="1"/>
  <c r="H70" i="1"/>
  <c r="J66" i="1"/>
  <c r="I66" i="1"/>
  <c r="H66" i="1"/>
  <c r="J64" i="1"/>
  <c r="I64" i="1"/>
  <c r="H64" i="1"/>
</calcChain>
</file>

<file path=xl/sharedStrings.xml><?xml version="1.0" encoding="utf-8"?>
<sst xmlns="http://schemas.openxmlformats.org/spreadsheetml/2006/main" count="821" uniqueCount="243">
  <si>
    <t>주차장명</t>
  </si>
  <si>
    <t>급지</t>
    <phoneticPr fontId="4" type="noConversion"/>
  </si>
  <si>
    <t>주차면</t>
  </si>
  <si>
    <t>위치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</si>
  <si>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</si>
  <si>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</si>
  <si>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</si>
  <si>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</si>
  <si>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</si>
  <si>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</si>
  <si>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</si>
  <si>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</si>
  <si>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</si>
  <si>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</si>
  <si>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</si>
  <si>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</si>
  <si>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</si>
  <si>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</si>
  <si>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</si>
  <si>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</si>
  <si>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10:00 ~ 18:00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</si>
  <si>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</si>
  <si>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</si>
  <si>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</si>
  <si>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</si>
  <si>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</si>
  <si>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</si>
  <si>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</si>
  <si>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</si>
  <si>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거주자우선주차</t>
    <phoneticPr fontId="4" type="noConversion"/>
  </si>
  <si>
    <t>강남시장</t>
    <phoneticPr fontId="4" type="noConversion"/>
  </si>
  <si>
    <t>도당동 248-1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</si>
  <si>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</si>
  <si>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</si>
  <si>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</si>
  <si>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</si>
  <si>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</si>
  <si>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</si>
  <si>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>고강동 389</t>
    <phoneticPr fontId="4" type="noConversion"/>
  </si>
  <si>
    <t xml:space="preserve">고강제일시장 </t>
    <phoneticPr fontId="4" type="noConversion"/>
  </si>
  <si>
    <t>고강동 310-18</t>
    <phoneticPr fontId="4" type="noConversion"/>
  </si>
  <si>
    <t>구소사구청</t>
    <phoneticPr fontId="4" type="noConversion"/>
  </si>
  <si>
    <t>송내동 594-5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</si>
  <si>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</si>
  <si>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</si>
  <si>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</si>
  <si>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중동 1151</t>
    <phoneticPr fontId="4" type="noConversion"/>
  </si>
  <si>
    <t>24시간</t>
  </si>
  <si>
    <t>무인자동</t>
  </si>
  <si>
    <t>중동 1089-1</t>
    <phoneticPr fontId="4" type="noConversion"/>
  </si>
  <si>
    <t>까치로노외</t>
    <phoneticPr fontId="4" type="noConversion"/>
  </si>
  <si>
    <t>작동 406</t>
    <phoneticPr fontId="4" type="noConversion"/>
  </si>
  <si>
    <t>꿈빛도서관옆</t>
  </si>
  <si>
    <t>중3동 1051-8</t>
  </si>
  <si>
    <t>다산지하</t>
  </si>
  <si>
    <t>경인로 101번길 45</t>
  </si>
  <si>
    <t>대성병원옆</t>
  </si>
  <si>
    <t>심곡동 110-9</t>
  </si>
  <si>
    <t>도당동 182-13</t>
    <phoneticPr fontId="4" type="noConversion"/>
  </si>
  <si>
    <t>로데오</t>
  </si>
  <si>
    <t>상동 407</t>
    <phoneticPr fontId="4" type="noConversion"/>
  </si>
  <si>
    <t>먹적골(상공회의소앞)</t>
    <phoneticPr fontId="4" type="noConversion"/>
  </si>
  <si>
    <t>심곡동 325-32</t>
    <phoneticPr fontId="4" type="noConversion"/>
  </si>
  <si>
    <t>멀뫼</t>
    <phoneticPr fontId="4" type="noConversion"/>
  </si>
  <si>
    <t>원미동 177-56</t>
    <phoneticPr fontId="4" type="noConversion"/>
  </si>
  <si>
    <t>무지개고가</t>
  </si>
  <si>
    <t>길주로 104, 202</t>
    <phoneticPr fontId="4" type="noConversion"/>
  </si>
  <si>
    <t>07:00 ~ 20:00</t>
    <phoneticPr fontId="4" type="noConversion"/>
  </si>
  <si>
    <t>무인월정</t>
  </si>
  <si>
    <t>미관광장</t>
  </si>
  <si>
    <t>중동로 262번길 102</t>
  </si>
  <si>
    <t>반달</t>
  </si>
  <si>
    <t>상동 414-2</t>
    <phoneticPr fontId="4" type="noConversion"/>
  </si>
  <si>
    <t>법원앞</t>
  </si>
  <si>
    <t>상동 449</t>
    <phoneticPr fontId="4" type="noConversion"/>
  </si>
  <si>
    <t>별빛공원(원미지하)</t>
    <phoneticPr fontId="4" type="noConversion"/>
  </si>
  <si>
    <t>부천로 90번길 51</t>
  </si>
  <si>
    <t>부천역남부</t>
  </si>
  <si>
    <t>심곡본동 550-10</t>
  </si>
  <si>
    <t>부천역남부 제2호</t>
  </si>
  <si>
    <t>심곡본동 316-8</t>
  </si>
  <si>
    <t>부흥</t>
  </si>
  <si>
    <t>중동 1219</t>
    <phoneticPr fontId="4" type="noConversion"/>
  </si>
  <si>
    <t>비둘기공원</t>
  </si>
  <si>
    <t>신흥로 45번길 36</t>
  </si>
  <si>
    <t>삼정동 제1호</t>
  </si>
  <si>
    <t>삼정동 269-5</t>
    <phoneticPr fontId="4" type="noConversion"/>
  </si>
  <si>
    <t>06:00 ~ 16:00</t>
    <phoneticPr fontId="4" type="noConversion"/>
  </si>
  <si>
    <t>삼정동 제2호</t>
  </si>
  <si>
    <t>삼정동 70-41</t>
    <phoneticPr fontId="4" type="noConversion"/>
  </si>
  <si>
    <t>삼정동 제3호</t>
  </si>
  <si>
    <t>삼정동 19-9</t>
    <phoneticPr fontId="4" type="noConversion"/>
  </si>
  <si>
    <t>상동 559-5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</si>
  <si>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</si>
  <si>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</si>
  <si>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</si>
  <si>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상동 244-5</t>
    <phoneticPr fontId="4" type="noConversion"/>
  </si>
  <si>
    <t>상동 행복주택</t>
    <phoneticPr fontId="4" type="noConversion"/>
  </si>
  <si>
    <t>상동 463-2</t>
    <phoneticPr fontId="4" type="noConversion"/>
  </si>
  <si>
    <t>서촌공원</t>
  </si>
  <si>
    <t>상동 465</t>
    <phoneticPr fontId="4" type="noConversion"/>
  </si>
  <si>
    <t>성주중학교옆</t>
    <phoneticPr fontId="4" type="noConversion"/>
  </si>
  <si>
    <t>송내동 416-6</t>
  </si>
  <si>
    <t>소방서옆</t>
  </si>
  <si>
    <t>중동 1121</t>
    <phoneticPr fontId="4" type="noConversion"/>
  </si>
  <si>
    <t>소사근린공원</t>
    <phoneticPr fontId="4" type="noConversion"/>
  </si>
  <si>
    <t>소사본동 317-100</t>
    <phoneticPr fontId="4" type="noConversion"/>
  </si>
  <si>
    <t>소사종합시장</t>
  </si>
  <si>
    <t>소삼로 5</t>
  </si>
  <si>
    <t>소새울공원</t>
  </si>
  <si>
    <t>은성로 67번길 24</t>
  </si>
  <si>
    <t>소원</t>
  </si>
  <si>
    <t>소사로 300번길 41</t>
  </si>
  <si>
    <t>송내IC</t>
  </si>
  <si>
    <t>상동 21</t>
  </si>
  <si>
    <t>송내IC 화물</t>
    <phoneticPr fontId="4" type="noConversion"/>
  </si>
  <si>
    <t>상동 21(북측)</t>
    <phoneticPr fontId="4" type="noConversion"/>
  </si>
  <si>
    <t>선착순</t>
    <phoneticPr fontId="4" type="noConversion"/>
  </si>
  <si>
    <t>송내남부</t>
  </si>
  <si>
    <t>송내동 280-11</t>
  </si>
  <si>
    <t>송내북부</t>
  </si>
  <si>
    <t>상동 460</t>
    <phoneticPr fontId="4" type="noConversion"/>
  </si>
  <si>
    <t>송내파인</t>
  </si>
  <si>
    <t>송내1동 317-4</t>
  </si>
  <si>
    <t>고강동 250-20</t>
    <phoneticPr fontId="4" type="noConversion"/>
  </si>
  <si>
    <t>시의회옆</t>
  </si>
  <si>
    <t>중동 1159-4</t>
    <phoneticPr fontId="4" type="noConversion"/>
  </si>
  <si>
    <t>심곡본동철골</t>
  </si>
  <si>
    <t>경인로 224번길 54</t>
  </si>
  <si>
    <t>부흥로 399</t>
  </si>
  <si>
    <t>부흥로 441</t>
  </si>
  <si>
    <t>심곡지하</t>
  </si>
  <si>
    <t>부천로 54번길 23</t>
  </si>
  <si>
    <t>안중근공원</t>
  </si>
  <si>
    <t>중동 1167</t>
    <phoneticPr fontId="4" type="noConversion"/>
  </si>
  <si>
    <t>오정동 제1호</t>
    <phoneticPr fontId="4" type="noConversion"/>
  </si>
  <si>
    <t>오정동 559-1</t>
    <phoneticPr fontId="4" type="noConversion"/>
  </si>
  <si>
    <t>오정동 제2호</t>
  </si>
  <si>
    <t>부천로 453</t>
    <phoneticPr fontId="4" type="noConversion"/>
  </si>
  <si>
    <t>06:00 ~ 19:00</t>
    <phoneticPr fontId="4" type="noConversion"/>
  </si>
  <si>
    <t>오정물류센터</t>
    <phoneticPr fontId="4" type="noConversion"/>
  </si>
  <si>
    <t>오정동 808-5</t>
    <phoneticPr fontId="4" type="noConversion"/>
  </si>
  <si>
    <t>오정산업단지</t>
  </si>
  <si>
    <t>오정동 760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</si>
  <si>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</si>
  <si>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</si>
  <si>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</si>
  <si>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</si>
  <si>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장미공원 공한지</t>
    <phoneticPr fontId="4" type="noConversion"/>
  </si>
  <si>
    <t>도당동 123번지</t>
    <phoneticPr fontId="4" type="noConversion"/>
  </si>
  <si>
    <t>중동사랑시장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</si>
  <si>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</si>
  <si>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</si>
  <si>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</si>
  <si>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은성로68번길 46</t>
  </si>
  <si>
    <t>상동 521-10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</si>
  <si>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</si>
  <si>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</si>
  <si>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</si>
  <si>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</si>
  <si>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</si>
  <si>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원미어울마당</t>
  </si>
  <si>
    <t>부천로 136번길 27</t>
  </si>
  <si>
    <t>08:00 ~ 20:00</t>
    <phoneticPr fontId="4" type="noConversion"/>
  </si>
  <si>
    <t>자연생태공원</t>
    <phoneticPr fontId="4" type="noConversion"/>
  </si>
  <si>
    <t>길주로 660</t>
  </si>
  <si>
    <t>09:00 ~ 19:00</t>
    <phoneticPr fontId="4" type="noConversion"/>
  </si>
  <si>
    <t>시민회관</t>
  </si>
  <si>
    <t>부일로 365</t>
  </si>
  <si>
    <t>09:00 ~ 22:00</t>
    <phoneticPr fontId="4" type="noConversion"/>
  </si>
  <si>
    <t>부천아트센터</t>
    <phoneticPr fontId="4" type="noConversion"/>
  </si>
  <si>
    <t>길주로 210</t>
    <phoneticPr fontId="4" type="noConversion"/>
  </si>
  <si>
    <t>오정어울마당</t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</si>
  <si>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</si>
  <si>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</si>
  <si>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</si>
  <si>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</si>
  <si>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</si>
  <si>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</si>
  <si>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</si>
  <si>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소사어울마당</t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</si>
  <si>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</si>
  <si>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</si>
  <si>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</si>
  <si>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</si>
  <si>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</si>
  <si>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</si>
  <si>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</si>
  <si>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</si>
  <si>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공무원전용</t>
  </si>
  <si>
    <t>무인</t>
    <phoneticPr fontId="4" type="noConversion"/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</si>
  <si>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</si>
  <si>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</si>
  <si>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</si>
  <si>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</si>
  <si>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</si>
  <si>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</si>
  <si>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10:00 ~ 21:00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</si>
  <si>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</si>
  <si>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</si>
  <si>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</si>
  <si>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</si>
  <si>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09:00 ~ 18:00</t>
  </si>
  <si>
    <t>중동로 261번길, 262번길, 248번길, 253번길</t>
  </si>
  <si>
    <t>중동로 248번길, 254번길</t>
  </si>
  <si>
    <t>09:00 ~ 18:00</t>
    <phoneticPr fontId="4" type="noConversion"/>
  </si>
  <si>
    <t>부흥로 315번길, 307번길</t>
  </si>
  <si>
    <t>부일로 221번길, 233번길, 상일로 122번길</t>
  </si>
  <si>
    <t>조마루로 291번길, 297번길</t>
  </si>
  <si>
    <t>가로공원로 수주삼거리</t>
    <phoneticPr fontId="4" type="noConversion"/>
  </si>
  <si>
    <t>봉오대로 556번길</t>
  </si>
  <si>
    <t>10분당 요금</t>
    <phoneticPr fontId="4" type="noConversion"/>
  </si>
  <si>
    <t>부설</t>
    <phoneticPr fontId="4" type="noConversion"/>
  </si>
  <si>
    <t>도당동제1호</t>
    <phoneticPr fontId="4" type="noConversion"/>
  </si>
  <si>
    <t>도당교1호</t>
    <phoneticPr fontId="3" type="noConversion"/>
  </si>
  <si>
    <t>오정동 617-3</t>
    <phoneticPr fontId="3" type="noConversion"/>
  </si>
  <si>
    <t>구소새울어울마당</t>
    <phoneticPr fontId="3" type="noConversion"/>
  </si>
  <si>
    <t>소사본동 166-6</t>
    <phoneticPr fontId="3" type="noConversion"/>
  </si>
  <si>
    <t>부천시 공영주차장 일반현황(2024. 10. 1.기준 )</t>
    <phoneticPr fontId="4" type="noConversion"/>
  </si>
  <si>
    <t>유인(1)</t>
    <phoneticPr fontId="3" type="noConversion"/>
  </si>
  <si>
    <t>09:00 ~ 18:00
(18:00~09:00 야간거주자)</t>
    <phoneticPr fontId="4" type="noConversion"/>
  </si>
  <si>
    <t>유인(3)</t>
    <phoneticPr fontId="3" type="noConversion"/>
  </si>
  <si>
    <t>18:00~09:00
(09:00~18:00 개방)</t>
    <phoneticPr fontId="3" type="noConversion"/>
  </si>
  <si>
    <t>24시간
(근무자상주 10:00~18:00)</t>
    <phoneticPr fontId="4" type="noConversion"/>
  </si>
  <si>
    <t>상2동 행정복지센터</t>
    <phoneticPr fontId="4" type="noConversion"/>
  </si>
  <si>
    <t>※공공시설(구청, 공원 등) 주차장의 경우, 상주근무자에 한하여 정기권 운영</t>
    <phoneticPr fontId="3" type="noConversion"/>
  </si>
  <si>
    <t>교통정보센터</t>
    <phoneticPr fontId="4" type="noConversion"/>
  </si>
  <si>
    <t>추첨제(예정)</t>
    <phoneticPr fontId="4" type="noConversion"/>
  </si>
  <si>
    <t>수주</t>
    <phoneticPr fontId="4" type="noConversion"/>
  </si>
  <si>
    <t>심곡시민의강 제1</t>
    <phoneticPr fontId="3" type="noConversion"/>
  </si>
  <si>
    <t>심곡시민의강 제2</t>
    <phoneticPr fontId="3" type="noConversion"/>
  </si>
  <si>
    <t>호수로 임시</t>
    <phoneticPr fontId="4" type="noConversion"/>
  </si>
  <si>
    <t>한신시장</t>
    <phoneticPr fontId="4" type="noConversion"/>
  </si>
  <si>
    <t>(노상) 8개소(29구역)</t>
    <phoneticPr fontId="4" type="noConversion"/>
  </si>
  <si>
    <t>로데오거리(5구역)</t>
    <phoneticPr fontId="3" type="noConversion"/>
  </si>
  <si>
    <t>구버스터미널일원(5구역)</t>
    <phoneticPr fontId="3" type="noConversion"/>
  </si>
  <si>
    <t>롯데백화점일원(3구역)</t>
    <phoneticPr fontId="3" type="noConversion"/>
  </si>
  <si>
    <t>중동먹거리(4구역)</t>
    <phoneticPr fontId="3" type="noConversion"/>
  </si>
  <si>
    <t>투나백화점 일원(5구역)</t>
    <phoneticPr fontId="3" type="noConversion"/>
  </si>
  <si>
    <t>중동먹자골목(5구역)</t>
    <phoneticPr fontId="3" type="noConversion"/>
  </si>
  <si>
    <t>샛말길(1구역)</t>
    <phoneticPr fontId="3" type="noConversion"/>
  </si>
  <si>
    <t>고강차고지 진입로(1구역)</t>
    <phoneticPr fontId="3" type="noConversion"/>
  </si>
  <si>
    <t>(부설) 21개소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</si>
</sst>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66">
    <xf numFmtId="0" fontId="0" fillId="0" borderId="0" xfId="0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4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7D47-D3D7-4034-BBC8-156043BBD894}">
  <dimension ref="A1:P112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F15" sqref="F15"/>
    </sheetView>
  </sheetViews>
  <sheetFormatPr defaultColWidth="9" defaultRowHeight="16.5"/>
  <cols>
    <col min="1" max="1" width="16.875" customWidth="1"/>
    <col min="2" max="2" width="6.75" style="2" customWidth="1"/>
    <col min="3" max="3" width="6.125" style="2" customWidth="1"/>
    <col min="4" max="4" width="19.375" style="3" customWidth="1"/>
    <col min="5" max="5" width="19.75" style="4" customWidth="1"/>
    <col min="6" max="6" width="8.25" customWidth="1"/>
    <col min="7" max="10" width="8.5" customWidth="1"/>
    <col min="12" max="12" width="9" style="3"/>
    <col min="13" max="13" width="9" style="5" bestFit="1" customWidth="1"/>
    <col min="14" max="15" width="9" style="5"/>
  </cols>
  <sheetData>
    <row r="1" spans="1:16" ht="26.25">
      <c r="A1" s="62" t="s">
        <v>218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6" ht="18.600000000000001" customHeight="1">
      <c r="A2" s="1"/>
    </row>
    <row r="3" spans="1:16" s="6" customFormat="1" ht="18" customHeight="1">
      <c r="A3" s="61" t="s">
        <v>0</v>
      </c>
      <c r="B3" s="63" t="s">
        <v>1</v>
      </c>
      <c r="C3" s="64" t="s">
        <v>2</v>
      </c>
      <c r="D3" s="61" t="s">
        <v>3</v>
      </c>
      <c r="E3" s="61" t="s">
        <v>4</v>
      </c>
      <c r="F3" s="65" t="s">
        <v>5</v>
      </c>
      <c r="G3" s="65"/>
      <c r="H3" s="65" t="s">
        <v>6</v>
      </c>
      <c r="I3" s="65"/>
      <c r="J3" s="65"/>
      <c r="K3" s="61" t="s">
        <v>7</v>
      </c>
      <c r="L3" s="61"/>
      <c r="M3" s="61"/>
      <c r="N3" s="61"/>
      <c r="O3" s="61"/>
    </row>
    <row r="4" spans="1:16" s="6" customFormat="1" ht="18" customHeight="1">
      <c r="A4" s="61"/>
      <c r="B4" s="63"/>
      <c r="C4" s="64"/>
      <c r="D4" s="61"/>
      <c r="E4" s="61"/>
      <c r="F4" s="65" t="s">
        <v>8</v>
      </c>
      <c r="G4" s="65" t="s">
        <v>9</v>
      </c>
      <c r="H4" s="65" t="s">
        <v>10</v>
      </c>
      <c r="I4" s="65" t="s">
        <v>11</v>
      </c>
      <c r="J4" s="65" t="s">
        <v>12</v>
      </c>
      <c r="K4" s="61" t="s">
        <v>5</v>
      </c>
      <c r="L4" s="61" t="s">
        <v>13</v>
      </c>
      <c r="M4" s="64" t="s">
        <v>14</v>
      </c>
      <c r="N4" s="64"/>
      <c r="O4" s="64"/>
    </row>
    <row r="5" spans="1:16" s="6" customFormat="1" ht="18" customHeight="1">
      <c r="A5" s="61"/>
      <c r="B5" s="63"/>
      <c r="C5" s="64"/>
      <c r="D5" s="61"/>
      <c r="E5" s="61"/>
      <c r="F5" s="65"/>
      <c r="G5" s="65"/>
      <c r="H5" s="65"/>
      <c r="I5" s="65"/>
      <c r="J5" s="65"/>
      <c r="K5" s="61"/>
      <c r="L5" s="61"/>
      <c r="M5" s="7" t="s">
        <v>15</v>
      </c>
      <c r="N5" s="7" t="s">
        <v>16</v>
      </c>
      <c r="O5" s="7" t="s">
        <v>17</v>
      </c>
    </row>
    <row r="6" spans="1:16" s="6" customFormat="1" ht="18" customHeight="1">
      <c r="A6" s="55" t="str">
        <f>"총 "&amp;(65+21+8)&amp;"개소"</f>
        <v>총 94개소</v>
      </c>
      <c r="B6" s="56"/>
      <c r="C6" s="57">
        <f>SUM(C7,C73,C95)</f>
        <v>11959</v>
      </c>
      <c r="D6" s="55"/>
      <c r="E6" s="55"/>
      <c r="F6" s="57"/>
      <c r="G6" s="58"/>
      <c r="H6" s="58"/>
      <c r="I6" s="58"/>
      <c r="J6" s="58"/>
      <c r="K6" s="55"/>
      <c r="L6" s="55"/>
      <c r="M6" s="7"/>
      <c r="N6" s="7"/>
      <c r="O6" s="7"/>
    </row>
    <row r="7" spans="1:16" ht="18" customHeight="1">
      <c r="A7" s="8" t="str">
        <f>"(노외) "&amp;COUNTA(A8:A72)&amp;"개소"</f>
        <v>(노외) 65개소</v>
      </c>
      <c r="B7" s="22"/>
      <c r="C7" s="22">
        <f>SUM(C8:C72)</f>
        <v>7334</v>
      </c>
      <c r="D7" s="11"/>
      <c r="E7" s="12"/>
      <c r="F7" s="13"/>
      <c r="G7" s="23"/>
      <c r="H7" s="24"/>
      <c r="I7" s="24"/>
      <c r="J7" s="24"/>
      <c r="K7" s="25"/>
      <c r="L7" s="11"/>
      <c r="M7" s="26"/>
      <c r="N7" s="26"/>
      <c r="O7" s="26"/>
    </row>
    <row r="8" spans="1:16" ht="18" customHeight="1">
      <c r="A8" s="27" t="s">
        <v>30</v>
      </c>
      <c r="B8" s="16">
        <v>3</v>
      </c>
      <c r="C8" s="16">
        <v>145</v>
      </c>
      <c r="D8" s="27" t="s">
        <v>31</v>
      </c>
      <c r="E8" s="27" t="s">
        <v>32</v>
      </c>
      <c r="F8" s="28" t="s">
        <v>34</v>
      </c>
      <c r="G8" s="28" t="s">
        <v>35</v>
      </c>
      <c r="H8" s="29">
        <f>VLOOKUP(B8,요금!$A$3:$D$7,2,0)</f>
        <v>300</v>
      </c>
      <c r="I8" s="29">
        <f>VLOOKUP(B8,요금!$A$3:$D$7,3,0)</f>
        <v>200</v>
      </c>
      <c r="J8" s="29">
        <f>VLOOKUP(B8,요금!$A$3:$D$7,4,0)</f>
        <v>4000</v>
      </c>
      <c r="K8" s="27" t="s">
        <v>36</v>
      </c>
      <c r="L8" s="27">
        <v>80</v>
      </c>
      <c r="M8" s="30">
        <v>40000</v>
      </c>
      <c r="N8" s="30">
        <v>30000</v>
      </c>
      <c r="O8" s="30">
        <v>50000</v>
      </c>
    </row>
    <row r="9" spans="1:16" ht="18" customHeight="1">
      <c r="A9" s="27" t="s">
        <v>37</v>
      </c>
      <c r="B9" s="16">
        <v>3</v>
      </c>
      <c r="C9" s="16">
        <v>81</v>
      </c>
      <c r="D9" s="27" t="s">
        <v>38</v>
      </c>
      <c r="E9" s="27" t="s">
        <v>32</v>
      </c>
      <c r="F9" s="28" t="s">
        <v>34</v>
      </c>
      <c r="G9" s="28" t="s">
        <v>35</v>
      </c>
      <c r="H9" s="29">
        <f>VLOOKUP(B9,요금!$A$3:$D$7,2,0)</f>
        <v>300</v>
      </c>
      <c r="I9" s="29">
        <f>VLOOKUP(B9,요금!$A$3:$D$7,3,0)</f>
        <v>200</v>
      </c>
      <c r="J9" s="29">
        <f>VLOOKUP(B9,요금!$A$3:$D$7,4,0)</f>
        <v>4000</v>
      </c>
      <c r="K9" s="27" t="s">
        <v>36</v>
      </c>
      <c r="L9" s="27">
        <v>42</v>
      </c>
      <c r="M9" s="30">
        <v>40000</v>
      </c>
      <c r="N9" s="30">
        <v>30000</v>
      </c>
      <c r="O9" s="30">
        <v>50000</v>
      </c>
    </row>
    <row r="10" spans="1:16" ht="18" customHeight="1">
      <c r="A10" s="27" t="s">
        <v>39</v>
      </c>
      <c r="B10" s="16">
        <v>3</v>
      </c>
      <c r="C10" s="16">
        <v>34</v>
      </c>
      <c r="D10" s="27" t="s">
        <v>40</v>
      </c>
      <c r="E10" s="27" t="s">
        <v>32</v>
      </c>
      <c r="F10" s="28" t="s">
        <v>34</v>
      </c>
      <c r="G10" s="28" t="s">
        <v>35</v>
      </c>
      <c r="H10" s="29">
        <f>VLOOKUP(B10,요금!$A$3:$D$7,2,0)</f>
        <v>300</v>
      </c>
      <c r="I10" s="29">
        <f>VLOOKUP(B10,요금!$A$3:$D$7,3,0)</f>
        <v>200</v>
      </c>
      <c r="J10" s="29">
        <f>VLOOKUP(B10,요금!$A$3:$D$7,4,0)</f>
        <v>4000</v>
      </c>
      <c r="K10" s="27" t="s">
        <v>36</v>
      </c>
      <c r="L10" s="27">
        <v>16</v>
      </c>
      <c r="M10" s="30">
        <v>40000</v>
      </c>
      <c r="N10" s="30">
        <v>30000</v>
      </c>
      <c r="O10" s="30">
        <v>50000</v>
      </c>
    </row>
    <row r="11" spans="1:16" ht="18" customHeight="1">
      <c r="A11" s="27" t="s">
        <v>41</v>
      </c>
      <c r="B11" s="16">
        <v>3</v>
      </c>
      <c r="C11" s="16">
        <v>65</v>
      </c>
      <c r="D11" s="27" t="s">
        <v>42</v>
      </c>
      <c r="E11" s="27" t="s">
        <v>32</v>
      </c>
      <c r="F11" s="28" t="s">
        <v>44</v>
      </c>
      <c r="G11" s="28" t="s">
        <v>35</v>
      </c>
      <c r="H11" s="29"/>
      <c r="I11" s="29"/>
      <c r="J11" s="29"/>
      <c r="K11" s="27" t="s">
        <v>36</v>
      </c>
      <c r="L11" s="27">
        <v>60</v>
      </c>
      <c r="M11" s="31" t="s">
        <v>24</v>
      </c>
      <c r="N11" s="31" t="s">
        <v>24</v>
      </c>
      <c r="O11" s="32">
        <v>50000</v>
      </c>
      <c r="P11" s="33"/>
    </row>
    <row r="12" spans="1:16" ht="24">
      <c r="A12" s="27" t="s">
        <v>216</v>
      </c>
      <c r="B12" s="16">
        <v>3</v>
      </c>
      <c r="C12" s="16">
        <v>11</v>
      </c>
      <c r="D12" s="27" t="s">
        <v>217</v>
      </c>
      <c r="E12" s="59" t="s">
        <v>222</v>
      </c>
      <c r="F12" s="28" t="s">
        <v>43</v>
      </c>
      <c r="G12" s="28" t="s">
        <v>23</v>
      </c>
      <c r="H12" s="29"/>
      <c r="I12" s="29"/>
      <c r="J12" s="29"/>
      <c r="K12" s="27" t="s">
        <v>36</v>
      </c>
      <c r="L12" s="27">
        <v>11</v>
      </c>
      <c r="M12" s="31" t="s">
        <v>23</v>
      </c>
      <c r="N12" s="30">
        <v>30000</v>
      </c>
      <c r="O12" s="31" t="s">
        <v>23</v>
      </c>
      <c r="P12" s="33"/>
    </row>
    <row r="13" spans="1:16" s="35" customFormat="1" ht="18" customHeight="1">
      <c r="A13" s="34" t="s">
        <v>45</v>
      </c>
      <c r="B13" s="16">
        <v>1</v>
      </c>
      <c r="C13" s="16">
        <v>131</v>
      </c>
      <c r="D13" s="27" t="s">
        <v>46</v>
      </c>
      <c r="E13" s="27" t="s">
        <v>47</v>
      </c>
      <c r="F13" s="28" t="s">
        <v>48</v>
      </c>
      <c r="G13" s="28" t="s">
        <v>21</v>
      </c>
      <c r="H13" s="29">
        <f>VLOOKUP(B13,요금!$A$3:$D$7,2,0)</f>
        <v>900</v>
      </c>
      <c r="I13" s="29">
        <f>VLOOKUP(B13,요금!$A$3:$D$7,3,0)</f>
        <v>400</v>
      </c>
      <c r="J13" s="29">
        <f>VLOOKUP(B13,요금!$A$3:$D$7,4,0)</f>
        <v>9500</v>
      </c>
      <c r="K13" s="27" t="s">
        <v>36</v>
      </c>
      <c r="L13" s="27">
        <v>40</v>
      </c>
      <c r="M13" s="32">
        <v>70000</v>
      </c>
      <c r="N13" s="32">
        <v>50000</v>
      </c>
      <c r="O13" s="32">
        <v>100000</v>
      </c>
    </row>
    <row r="14" spans="1:16" s="35" customFormat="1" ht="18" customHeight="1">
      <c r="A14" s="34" t="s">
        <v>226</v>
      </c>
      <c r="B14" s="16">
        <v>3</v>
      </c>
      <c r="C14" s="16">
        <v>19</v>
      </c>
      <c r="D14" s="27" t="s">
        <v>49</v>
      </c>
      <c r="E14" s="27" t="s">
        <v>32</v>
      </c>
      <c r="F14" s="28" t="s">
        <v>44</v>
      </c>
      <c r="G14" s="28" t="s">
        <v>35</v>
      </c>
      <c r="H14" s="29"/>
      <c r="I14" s="29"/>
      <c r="J14" s="29"/>
      <c r="K14" s="27" t="s">
        <v>227</v>
      </c>
      <c r="L14" s="27">
        <v>11</v>
      </c>
      <c r="M14" s="31" t="s">
        <v>24</v>
      </c>
      <c r="N14" s="31" t="s">
        <v>24</v>
      </c>
      <c r="O14" s="32">
        <v>50000</v>
      </c>
    </row>
    <row r="15" spans="1:16" s="35" customFormat="1" ht="18" customHeight="1">
      <c r="A15" s="34" t="s">
        <v>50</v>
      </c>
      <c r="B15" s="16">
        <v>3</v>
      </c>
      <c r="C15" s="16">
        <v>34</v>
      </c>
      <c r="D15" s="27" t="s">
        <v>51</v>
      </c>
      <c r="E15" s="27" t="s">
        <v>32</v>
      </c>
      <c r="F15" s="28" t="s">
        <v>34</v>
      </c>
      <c r="G15" s="28" t="s">
        <v>35</v>
      </c>
      <c r="H15" s="29">
        <f>VLOOKUP(B15,요금!$A$3:$D$7,2,0)</f>
        <v>300</v>
      </c>
      <c r="I15" s="29">
        <f>VLOOKUP(B15,요금!$A$3:$D$7,3,0)</f>
        <v>200</v>
      </c>
      <c r="J15" s="29">
        <f>VLOOKUP(B15,요금!$A$3:$D$7,4,0)</f>
        <v>4000</v>
      </c>
      <c r="K15" s="27" t="s">
        <v>22</v>
      </c>
      <c r="L15" s="31" t="s">
        <v>24</v>
      </c>
      <c r="M15" s="31" t="s">
        <v>24</v>
      </c>
      <c r="N15" s="31" t="s">
        <v>24</v>
      </c>
      <c r="O15" s="31" t="s">
        <v>24</v>
      </c>
    </row>
    <row r="16" spans="1:16" s="35" customFormat="1" ht="18" customHeight="1">
      <c r="A16" s="34" t="s">
        <v>52</v>
      </c>
      <c r="B16" s="16">
        <v>3</v>
      </c>
      <c r="C16" s="16">
        <v>62</v>
      </c>
      <c r="D16" s="27" t="s">
        <v>53</v>
      </c>
      <c r="E16" s="27" t="s">
        <v>47</v>
      </c>
      <c r="F16" s="28" t="s">
        <v>48</v>
      </c>
      <c r="G16" s="28" t="s">
        <v>21</v>
      </c>
      <c r="H16" s="29">
        <f>VLOOKUP(B16,요금!$A$3:$D$7,2,0)</f>
        <v>300</v>
      </c>
      <c r="I16" s="29">
        <f>VLOOKUP(B16,요금!$A$3:$D$7,3,0)</f>
        <v>200</v>
      </c>
      <c r="J16" s="29">
        <f>VLOOKUP(B16,요금!$A$3:$D$7,4,0)</f>
        <v>4000</v>
      </c>
      <c r="K16" s="27" t="s">
        <v>36</v>
      </c>
      <c r="L16" s="27">
        <v>32</v>
      </c>
      <c r="M16" s="31" t="s">
        <v>24</v>
      </c>
      <c r="N16" s="31" t="s">
        <v>24</v>
      </c>
      <c r="O16" s="32">
        <v>50000</v>
      </c>
    </row>
    <row r="17" spans="1:15" s="35" customFormat="1" ht="18" customHeight="1">
      <c r="A17" s="34" t="s">
        <v>54</v>
      </c>
      <c r="B17" s="16">
        <v>3</v>
      </c>
      <c r="C17" s="16">
        <v>103</v>
      </c>
      <c r="D17" s="27" t="s">
        <v>55</v>
      </c>
      <c r="E17" s="27" t="s">
        <v>47</v>
      </c>
      <c r="F17" s="28" t="s">
        <v>48</v>
      </c>
      <c r="G17" s="28" t="s">
        <v>21</v>
      </c>
      <c r="H17" s="29">
        <f>VLOOKUP(B17,요금!$A$3:$D$7,2,0)</f>
        <v>300</v>
      </c>
      <c r="I17" s="29">
        <f>VLOOKUP(B17,요금!$A$3:$D$7,3,0)</f>
        <v>200</v>
      </c>
      <c r="J17" s="29">
        <f>VLOOKUP(B17,요금!$A$3:$D$7,4,0)</f>
        <v>4000</v>
      </c>
      <c r="K17" s="27" t="s">
        <v>36</v>
      </c>
      <c r="L17" s="27">
        <v>55</v>
      </c>
      <c r="M17" s="31" t="s">
        <v>24</v>
      </c>
      <c r="N17" s="31" t="s">
        <v>24</v>
      </c>
      <c r="O17" s="32">
        <v>50000</v>
      </c>
    </row>
    <row r="18" spans="1:15" s="35" customFormat="1" ht="18" customHeight="1">
      <c r="A18" s="34" t="s">
        <v>56</v>
      </c>
      <c r="B18" s="16">
        <v>3</v>
      </c>
      <c r="C18" s="16">
        <v>28</v>
      </c>
      <c r="D18" s="27" t="s">
        <v>57</v>
      </c>
      <c r="E18" s="27" t="s">
        <v>47</v>
      </c>
      <c r="F18" s="28" t="s">
        <v>48</v>
      </c>
      <c r="G18" s="28" t="s">
        <v>21</v>
      </c>
      <c r="H18" s="29">
        <f>VLOOKUP(B18,요금!$A$3:$D$7,2,0)</f>
        <v>300</v>
      </c>
      <c r="I18" s="29">
        <f>VLOOKUP(B18,요금!$A$3:$D$7,3,0)</f>
        <v>200</v>
      </c>
      <c r="J18" s="29">
        <f>VLOOKUP(B18,요금!$A$3:$D$7,4,0)</f>
        <v>4000</v>
      </c>
      <c r="K18" s="27" t="s">
        <v>22</v>
      </c>
      <c r="L18" s="27" t="s">
        <v>24</v>
      </c>
      <c r="M18" s="31" t="s">
        <v>24</v>
      </c>
      <c r="N18" s="31" t="s">
        <v>24</v>
      </c>
      <c r="O18" s="31" t="s">
        <v>24</v>
      </c>
    </row>
    <row r="19" spans="1:15" s="35" customFormat="1" ht="18" customHeight="1">
      <c r="A19" s="34" t="s">
        <v>213</v>
      </c>
      <c r="B19" s="16">
        <v>3</v>
      </c>
      <c r="C19" s="16">
        <v>101</v>
      </c>
      <c r="D19" s="27" t="s">
        <v>58</v>
      </c>
      <c r="E19" s="27" t="s">
        <v>47</v>
      </c>
      <c r="F19" s="28" t="s">
        <v>34</v>
      </c>
      <c r="G19" s="28" t="s">
        <v>21</v>
      </c>
      <c r="H19" s="29">
        <f>VLOOKUP(B19,요금!$A$3:$D$7,2,0)</f>
        <v>300</v>
      </c>
      <c r="I19" s="29">
        <f>VLOOKUP(B19,요금!$A$3:$D$7,3,0)</f>
        <v>200</v>
      </c>
      <c r="J19" s="29">
        <f>VLOOKUP(B19,요금!$A$3:$D$7,4,0)</f>
        <v>4000</v>
      </c>
      <c r="K19" s="27" t="s">
        <v>36</v>
      </c>
      <c r="L19" s="27">
        <v>70</v>
      </c>
      <c r="M19" s="32">
        <v>40000</v>
      </c>
      <c r="N19" s="32">
        <v>30000</v>
      </c>
      <c r="O19" s="32">
        <v>50000</v>
      </c>
    </row>
    <row r="20" spans="1:15" s="35" customFormat="1" ht="24">
      <c r="A20" s="34" t="s">
        <v>214</v>
      </c>
      <c r="B20" s="16">
        <v>3</v>
      </c>
      <c r="C20" s="16">
        <v>39</v>
      </c>
      <c r="D20" s="27" t="s">
        <v>215</v>
      </c>
      <c r="E20" s="59" t="s">
        <v>222</v>
      </c>
      <c r="F20" s="28" t="s">
        <v>43</v>
      </c>
      <c r="G20" s="28" t="s">
        <v>23</v>
      </c>
      <c r="H20" s="29"/>
      <c r="I20" s="29"/>
      <c r="J20" s="29"/>
      <c r="K20" s="27" t="s">
        <v>36</v>
      </c>
      <c r="L20" s="27">
        <v>31</v>
      </c>
      <c r="M20" s="32" t="s">
        <v>23</v>
      </c>
      <c r="N20" s="32">
        <v>30000</v>
      </c>
      <c r="O20" s="32" t="s">
        <v>23</v>
      </c>
    </row>
    <row r="21" spans="1:15" s="35" customFormat="1">
      <c r="A21" s="34" t="s">
        <v>59</v>
      </c>
      <c r="B21" s="16">
        <v>1</v>
      </c>
      <c r="C21" s="16">
        <v>86</v>
      </c>
      <c r="D21" s="27" t="s">
        <v>60</v>
      </c>
      <c r="E21" s="27" t="s">
        <v>47</v>
      </c>
      <c r="F21" s="28" t="s">
        <v>48</v>
      </c>
      <c r="G21" s="28" t="s">
        <v>21</v>
      </c>
      <c r="H21" s="29">
        <f>VLOOKUP(B21,요금!$A$3:$D$7,2,0)</f>
        <v>900</v>
      </c>
      <c r="I21" s="29">
        <f>VLOOKUP(B21,요금!$A$3:$D$7,3,0)</f>
        <v>400</v>
      </c>
      <c r="J21" s="29">
        <f>VLOOKUP(B21,요금!$A$3:$D$7,4,0)</f>
        <v>9500</v>
      </c>
      <c r="K21" s="27" t="s">
        <v>36</v>
      </c>
      <c r="L21" s="27">
        <v>30</v>
      </c>
      <c r="M21" s="30">
        <v>70000</v>
      </c>
      <c r="N21" s="30">
        <v>50000</v>
      </c>
      <c r="O21" s="30">
        <v>100000</v>
      </c>
    </row>
    <row r="22" spans="1:15" s="35" customFormat="1" ht="18" customHeight="1">
      <c r="A22" s="34" t="s">
        <v>61</v>
      </c>
      <c r="B22" s="16">
        <v>3</v>
      </c>
      <c r="C22" s="16">
        <v>148</v>
      </c>
      <c r="D22" s="27" t="s">
        <v>62</v>
      </c>
      <c r="E22" s="27" t="s">
        <v>32</v>
      </c>
      <c r="F22" s="28" t="s">
        <v>34</v>
      </c>
      <c r="G22" s="28" t="s">
        <v>35</v>
      </c>
      <c r="H22" s="29">
        <f>VLOOKUP(B22,요금!$A$3:$D$7,2,0)</f>
        <v>300</v>
      </c>
      <c r="I22" s="29">
        <f>VLOOKUP(B22,요금!$A$3:$D$7,3,0)</f>
        <v>200</v>
      </c>
      <c r="J22" s="29">
        <f>VLOOKUP(B22,요금!$A$3:$D$7,4,0)</f>
        <v>4000</v>
      </c>
      <c r="K22" s="27" t="s">
        <v>36</v>
      </c>
      <c r="L22" s="27">
        <v>95</v>
      </c>
      <c r="M22" s="31" t="s">
        <v>24</v>
      </c>
      <c r="N22" s="31" t="s">
        <v>24</v>
      </c>
      <c r="O22" s="30">
        <v>50000</v>
      </c>
    </row>
    <row r="23" spans="1:15" s="35" customFormat="1" ht="18" customHeight="1">
      <c r="A23" s="34" t="s">
        <v>63</v>
      </c>
      <c r="B23" s="16">
        <v>3</v>
      </c>
      <c r="C23" s="16">
        <v>88</v>
      </c>
      <c r="D23" s="27" t="s">
        <v>64</v>
      </c>
      <c r="E23" s="27" t="s">
        <v>32</v>
      </c>
      <c r="F23" s="28" t="s">
        <v>34</v>
      </c>
      <c r="G23" s="28" t="s">
        <v>35</v>
      </c>
      <c r="H23" s="29">
        <f>VLOOKUP(B23,요금!$A$3:$D$7,2,0)</f>
        <v>300</v>
      </c>
      <c r="I23" s="29">
        <f>VLOOKUP(B23,요금!$A$3:$D$7,3,0)</f>
        <v>200</v>
      </c>
      <c r="J23" s="29">
        <f>VLOOKUP(B23,요금!$A$3:$D$7,4,0)</f>
        <v>4000</v>
      </c>
      <c r="K23" s="27" t="s">
        <v>36</v>
      </c>
      <c r="L23" s="27">
        <v>65</v>
      </c>
      <c r="M23" s="31" t="s">
        <v>24</v>
      </c>
      <c r="N23" s="31" t="s">
        <v>24</v>
      </c>
      <c r="O23" s="30">
        <v>50000</v>
      </c>
    </row>
    <row r="24" spans="1:15" s="35" customFormat="1" ht="18" customHeight="1">
      <c r="A24" s="34" t="s">
        <v>65</v>
      </c>
      <c r="B24" s="16">
        <v>2</v>
      </c>
      <c r="C24" s="16">
        <v>64</v>
      </c>
      <c r="D24" s="27" t="s">
        <v>66</v>
      </c>
      <c r="E24" s="27" t="s">
        <v>67</v>
      </c>
      <c r="F24" s="28" t="s">
        <v>68</v>
      </c>
      <c r="G24" s="28" t="s">
        <v>35</v>
      </c>
      <c r="H24" s="29"/>
      <c r="I24" s="29"/>
      <c r="J24" s="29"/>
      <c r="K24" s="27" t="s">
        <v>36</v>
      </c>
      <c r="L24" s="27">
        <v>43</v>
      </c>
      <c r="M24" s="30">
        <v>50000</v>
      </c>
      <c r="N24" s="30">
        <v>40000</v>
      </c>
      <c r="O24" s="30">
        <v>70000</v>
      </c>
    </row>
    <row r="25" spans="1:15" s="35" customFormat="1" ht="18" customHeight="1">
      <c r="A25" s="34" t="s">
        <v>69</v>
      </c>
      <c r="B25" s="16">
        <v>1</v>
      </c>
      <c r="C25" s="16">
        <v>500</v>
      </c>
      <c r="D25" s="27" t="s">
        <v>70</v>
      </c>
      <c r="E25" s="27" t="s">
        <v>32</v>
      </c>
      <c r="F25" s="28" t="s">
        <v>34</v>
      </c>
      <c r="G25" s="28" t="s">
        <v>21</v>
      </c>
      <c r="H25" s="29">
        <f>VLOOKUP(B25,요금!$A$3:$D$7,2,0)</f>
        <v>900</v>
      </c>
      <c r="I25" s="29">
        <f>VLOOKUP(B25,요금!$A$3:$D$7,3,0)</f>
        <v>400</v>
      </c>
      <c r="J25" s="29">
        <f>VLOOKUP(B25,요금!$A$3:$D$7,4,0)</f>
        <v>9500</v>
      </c>
      <c r="K25" s="27" t="s">
        <v>36</v>
      </c>
      <c r="L25" s="27">
        <v>153</v>
      </c>
      <c r="M25" s="32">
        <v>70000</v>
      </c>
      <c r="N25" s="32">
        <v>50000</v>
      </c>
      <c r="O25" s="32">
        <v>100000</v>
      </c>
    </row>
    <row r="26" spans="1:15" s="35" customFormat="1" ht="18" customHeight="1">
      <c r="A26" s="34" t="s">
        <v>71</v>
      </c>
      <c r="B26" s="16">
        <v>1</v>
      </c>
      <c r="C26" s="16">
        <v>115</v>
      </c>
      <c r="D26" s="27" t="s">
        <v>72</v>
      </c>
      <c r="E26" s="27" t="s">
        <v>47</v>
      </c>
      <c r="F26" s="28" t="s">
        <v>48</v>
      </c>
      <c r="G26" s="28" t="s">
        <v>21</v>
      </c>
      <c r="H26" s="29">
        <f>VLOOKUP(B26,요금!$A$3:$D$7,2,0)</f>
        <v>900</v>
      </c>
      <c r="I26" s="29">
        <f>VLOOKUP(B26,요금!$A$3:$D$7,3,0)</f>
        <v>400</v>
      </c>
      <c r="J26" s="29">
        <f>VLOOKUP(B26,요금!$A$3:$D$7,4,0)</f>
        <v>9500</v>
      </c>
      <c r="K26" s="27" t="s">
        <v>36</v>
      </c>
      <c r="L26" s="27">
        <v>30</v>
      </c>
      <c r="M26" s="30">
        <v>70000</v>
      </c>
      <c r="N26" s="30">
        <v>50000</v>
      </c>
      <c r="O26" s="30">
        <v>100000</v>
      </c>
    </row>
    <row r="27" spans="1:15" s="35" customFormat="1" ht="18" customHeight="1">
      <c r="A27" s="34" t="s">
        <v>73</v>
      </c>
      <c r="B27" s="16">
        <v>1</v>
      </c>
      <c r="C27" s="16">
        <v>211</v>
      </c>
      <c r="D27" s="27" t="s">
        <v>74</v>
      </c>
      <c r="E27" s="27" t="s">
        <v>47</v>
      </c>
      <c r="F27" s="28" t="s">
        <v>48</v>
      </c>
      <c r="G27" s="28" t="s">
        <v>21</v>
      </c>
      <c r="H27" s="29">
        <f>VLOOKUP(B27,요금!$A$3:$D$7,2,0)</f>
        <v>900</v>
      </c>
      <c r="I27" s="29">
        <f>VLOOKUP(B27,요금!$A$3:$D$7,3,0)</f>
        <v>400</v>
      </c>
      <c r="J27" s="29">
        <f>VLOOKUP(B27,요금!$A$3:$D$7,4,0)</f>
        <v>9500</v>
      </c>
      <c r="K27" s="27" t="s">
        <v>22</v>
      </c>
      <c r="L27" s="27" t="s">
        <v>24</v>
      </c>
      <c r="M27" s="31" t="s">
        <v>24</v>
      </c>
      <c r="N27" s="31" t="s">
        <v>24</v>
      </c>
      <c r="O27" s="31" t="s">
        <v>24</v>
      </c>
    </row>
    <row r="28" spans="1:15" ht="18" customHeight="1">
      <c r="A28" s="34" t="s">
        <v>75</v>
      </c>
      <c r="B28" s="16">
        <v>3</v>
      </c>
      <c r="C28" s="16">
        <v>140</v>
      </c>
      <c r="D28" s="27" t="s">
        <v>76</v>
      </c>
      <c r="E28" s="27" t="s">
        <v>47</v>
      </c>
      <c r="F28" s="28" t="s">
        <v>48</v>
      </c>
      <c r="G28" s="28" t="s">
        <v>21</v>
      </c>
      <c r="H28" s="29">
        <f>VLOOKUP(B28,요금!$A$3:$D$7,2,0)</f>
        <v>300</v>
      </c>
      <c r="I28" s="29">
        <f>VLOOKUP(B28,요금!$A$3:$D$7,3,0)</f>
        <v>200</v>
      </c>
      <c r="J28" s="29">
        <f>VLOOKUP(B28,요금!$A$3:$D$7,4,0)</f>
        <v>4000</v>
      </c>
      <c r="K28" s="27" t="s">
        <v>36</v>
      </c>
      <c r="L28" s="27">
        <v>122</v>
      </c>
      <c r="M28" s="31" t="s">
        <v>24</v>
      </c>
      <c r="N28" s="31" t="s">
        <v>24</v>
      </c>
      <c r="O28" s="30">
        <v>50000</v>
      </c>
    </row>
    <row r="29" spans="1:15" s="35" customFormat="1" ht="24">
      <c r="A29" s="34" t="s">
        <v>77</v>
      </c>
      <c r="B29" s="16">
        <v>1</v>
      </c>
      <c r="C29" s="16">
        <v>48</v>
      </c>
      <c r="D29" s="27" t="s">
        <v>78</v>
      </c>
      <c r="E29" s="59" t="s">
        <v>223</v>
      </c>
      <c r="F29" s="28" t="s">
        <v>33</v>
      </c>
      <c r="G29" s="28" t="s">
        <v>21</v>
      </c>
      <c r="H29" s="29">
        <f>VLOOKUP(B29,요금!$A$3:$D$7,2,0)</f>
        <v>900</v>
      </c>
      <c r="I29" s="29">
        <f>VLOOKUP(B29,요금!$A$3:$D$7,3,0)</f>
        <v>400</v>
      </c>
      <c r="J29" s="29">
        <f>VLOOKUP(B29,요금!$A$3:$D$7,4,0)</f>
        <v>9500</v>
      </c>
      <c r="K29" s="27" t="s">
        <v>22</v>
      </c>
      <c r="L29" s="27" t="s">
        <v>24</v>
      </c>
      <c r="M29" s="31" t="s">
        <v>24</v>
      </c>
      <c r="N29" s="31" t="s">
        <v>24</v>
      </c>
      <c r="O29" s="31" t="s">
        <v>24</v>
      </c>
    </row>
    <row r="30" spans="1:15" ht="18" customHeight="1">
      <c r="A30" s="34" t="s">
        <v>79</v>
      </c>
      <c r="B30" s="16">
        <v>2</v>
      </c>
      <c r="C30" s="16">
        <v>69</v>
      </c>
      <c r="D30" s="27" t="s">
        <v>80</v>
      </c>
      <c r="E30" s="27" t="s">
        <v>32</v>
      </c>
      <c r="F30" s="28" t="s">
        <v>34</v>
      </c>
      <c r="G30" s="28" t="s">
        <v>21</v>
      </c>
      <c r="H30" s="29">
        <f>VLOOKUP(B30,요금!$A$3:$D$7,2,0)</f>
        <v>700</v>
      </c>
      <c r="I30" s="29">
        <f>VLOOKUP(B30,요금!$A$3:$D$7,3,0)</f>
        <v>300</v>
      </c>
      <c r="J30" s="29">
        <f>VLOOKUP(B30,요금!$A$3:$D$7,4,0)</f>
        <v>7000</v>
      </c>
      <c r="K30" s="27" t="s">
        <v>36</v>
      </c>
      <c r="L30" s="27">
        <v>45</v>
      </c>
      <c r="M30" s="30">
        <v>50000</v>
      </c>
      <c r="N30" s="30">
        <v>40000</v>
      </c>
      <c r="O30" s="30">
        <v>70000</v>
      </c>
    </row>
    <row r="31" spans="1:15" ht="18" customHeight="1">
      <c r="A31" s="34" t="s">
        <v>81</v>
      </c>
      <c r="B31" s="16">
        <v>3</v>
      </c>
      <c r="C31" s="16">
        <v>63</v>
      </c>
      <c r="D31" s="27" t="s">
        <v>82</v>
      </c>
      <c r="E31" s="27" t="s">
        <v>32</v>
      </c>
      <c r="F31" s="28" t="s">
        <v>34</v>
      </c>
      <c r="G31" s="28" t="s">
        <v>21</v>
      </c>
      <c r="H31" s="29">
        <f>VLOOKUP(B31,요금!$A$3:$D$7,2,0)</f>
        <v>300</v>
      </c>
      <c r="I31" s="29">
        <f>VLOOKUP(B31,요금!$A$3:$D$7,3,0)</f>
        <v>200</v>
      </c>
      <c r="J31" s="29">
        <f>VLOOKUP(B31,요금!$A$3:$D$7,4,0)</f>
        <v>4000</v>
      </c>
      <c r="K31" s="27" t="s">
        <v>36</v>
      </c>
      <c r="L31" s="27">
        <v>25</v>
      </c>
      <c r="M31" s="31" t="s">
        <v>24</v>
      </c>
      <c r="N31" s="31" t="s">
        <v>24</v>
      </c>
      <c r="O31" s="30">
        <v>50000</v>
      </c>
    </row>
    <row r="32" spans="1:15" ht="18" customHeight="1">
      <c r="A32" s="34" t="s">
        <v>83</v>
      </c>
      <c r="B32" s="16">
        <v>3</v>
      </c>
      <c r="C32" s="16">
        <v>92</v>
      </c>
      <c r="D32" s="27" t="s">
        <v>84</v>
      </c>
      <c r="E32" s="27" t="s">
        <v>47</v>
      </c>
      <c r="F32" s="28" t="s">
        <v>48</v>
      </c>
      <c r="G32" s="28" t="s">
        <v>21</v>
      </c>
      <c r="H32" s="29">
        <f>VLOOKUP(B32,요금!$A$3:$D$7,2,0)</f>
        <v>300</v>
      </c>
      <c r="I32" s="29">
        <f>VLOOKUP(B32,요금!$A$3:$D$7,3,0)</f>
        <v>200</v>
      </c>
      <c r="J32" s="29">
        <f>VLOOKUP(B32,요금!$A$3:$D$7,4,0)</f>
        <v>4000</v>
      </c>
      <c r="K32" s="27" t="s">
        <v>36</v>
      </c>
      <c r="L32" s="27">
        <v>55</v>
      </c>
      <c r="M32" s="31" t="s">
        <v>24</v>
      </c>
      <c r="N32" s="31" t="s">
        <v>24</v>
      </c>
      <c r="O32" s="30">
        <v>50000</v>
      </c>
    </row>
    <row r="33" spans="1:15" ht="18" customHeight="1">
      <c r="A33" s="34" t="s">
        <v>85</v>
      </c>
      <c r="B33" s="16">
        <v>3</v>
      </c>
      <c r="C33" s="16">
        <v>85</v>
      </c>
      <c r="D33" s="27" t="s">
        <v>86</v>
      </c>
      <c r="E33" s="27" t="s">
        <v>87</v>
      </c>
      <c r="F33" s="28" t="s">
        <v>68</v>
      </c>
      <c r="G33" s="28" t="s">
        <v>21</v>
      </c>
      <c r="H33" s="29"/>
      <c r="I33" s="29"/>
      <c r="J33" s="29"/>
      <c r="K33" s="27" t="s">
        <v>36</v>
      </c>
      <c r="L33" s="27">
        <v>82</v>
      </c>
      <c r="M33" s="30">
        <v>40000</v>
      </c>
      <c r="N33" s="31" t="s">
        <v>24</v>
      </c>
      <c r="O33" s="31" t="s">
        <v>24</v>
      </c>
    </row>
    <row r="34" spans="1:15" ht="18" customHeight="1">
      <c r="A34" s="34" t="s">
        <v>88</v>
      </c>
      <c r="B34" s="16">
        <v>3</v>
      </c>
      <c r="C34" s="16">
        <v>137</v>
      </c>
      <c r="D34" s="27" t="s">
        <v>89</v>
      </c>
      <c r="E34" s="27" t="s">
        <v>32</v>
      </c>
      <c r="F34" s="28" t="s">
        <v>34</v>
      </c>
      <c r="G34" s="28" t="s">
        <v>35</v>
      </c>
      <c r="H34" s="29">
        <f>VLOOKUP(B34,요금!$A$3:$D$7,2,0)</f>
        <v>300</v>
      </c>
      <c r="I34" s="29">
        <f>VLOOKUP(B34,요금!$A$3:$D$7,3,0)</f>
        <v>200</v>
      </c>
      <c r="J34" s="29">
        <f>VLOOKUP(B34,요금!$A$3:$D$7,4,0)</f>
        <v>4000</v>
      </c>
      <c r="K34" s="27" t="s">
        <v>36</v>
      </c>
      <c r="L34" s="27">
        <v>74</v>
      </c>
      <c r="M34" s="30">
        <v>40000</v>
      </c>
      <c r="N34" s="30">
        <v>30000</v>
      </c>
      <c r="O34" s="30">
        <v>50000</v>
      </c>
    </row>
    <row r="35" spans="1:15" ht="18" customHeight="1">
      <c r="A35" s="34" t="s">
        <v>90</v>
      </c>
      <c r="B35" s="16">
        <v>3</v>
      </c>
      <c r="C35" s="16">
        <v>193</v>
      </c>
      <c r="D35" s="27" t="s">
        <v>91</v>
      </c>
      <c r="E35" s="27" t="s">
        <v>47</v>
      </c>
      <c r="F35" s="28" t="s">
        <v>48</v>
      </c>
      <c r="G35" s="28" t="s">
        <v>21</v>
      </c>
      <c r="H35" s="29">
        <f>VLOOKUP(B35,요금!$A$3:$D$7,2,0)</f>
        <v>300</v>
      </c>
      <c r="I35" s="29">
        <f>VLOOKUP(B35,요금!$A$3:$D$7,3,0)</f>
        <v>200</v>
      </c>
      <c r="J35" s="29">
        <f>VLOOKUP(B35,요금!$A$3:$D$7,4,0)</f>
        <v>4000</v>
      </c>
      <c r="K35" s="27" t="s">
        <v>36</v>
      </c>
      <c r="L35" s="27">
        <v>120</v>
      </c>
      <c r="M35" s="30">
        <v>40000</v>
      </c>
      <c r="N35" s="30">
        <v>30000</v>
      </c>
      <c r="O35" s="30">
        <v>50000</v>
      </c>
    </row>
    <row r="36" spans="1:15" s="35" customFormat="1" ht="18" customHeight="1">
      <c r="A36" s="34" t="s">
        <v>224</v>
      </c>
      <c r="B36" s="16">
        <v>2</v>
      </c>
      <c r="C36" s="16">
        <v>55</v>
      </c>
      <c r="D36" s="27" t="s">
        <v>92</v>
      </c>
      <c r="E36" s="27" t="s">
        <v>32</v>
      </c>
      <c r="F36" s="28" t="s">
        <v>48</v>
      </c>
      <c r="G36" s="28" t="s">
        <v>21</v>
      </c>
      <c r="H36" s="29">
        <f>VLOOKUP(B36,요금!$A$3:$D$7,2,0)</f>
        <v>700</v>
      </c>
      <c r="I36" s="29">
        <f>VLOOKUP(B36,요금!$A$3:$D$7,3,0)</f>
        <v>300</v>
      </c>
      <c r="J36" s="29">
        <f>VLOOKUP(B36,요금!$A$3:$D$7,4,0)</f>
        <v>7000</v>
      </c>
      <c r="K36" s="27" t="s">
        <v>22</v>
      </c>
      <c r="L36" s="27" t="s">
        <v>24</v>
      </c>
      <c r="M36" s="31" t="s">
        <v>24</v>
      </c>
      <c r="N36" s="31" t="s">
        <v>24</v>
      </c>
      <c r="O36" s="31" t="s">
        <v>24</v>
      </c>
    </row>
    <row r="37" spans="1:15" ht="18" customHeight="1">
      <c r="A37" s="34" t="s">
        <v>93</v>
      </c>
      <c r="B37" s="16">
        <v>3</v>
      </c>
      <c r="C37" s="16">
        <v>79</v>
      </c>
      <c r="D37" s="27" t="s">
        <v>94</v>
      </c>
      <c r="E37" s="27" t="s">
        <v>32</v>
      </c>
      <c r="F37" s="28" t="s">
        <v>34</v>
      </c>
      <c r="G37" s="28" t="s">
        <v>35</v>
      </c>
      <c r="H37" s="29">
        <f>VLOOKUP(B37,요금!$A$3:$D$7,2,0)</f>
        <v>300</v>
      </c>
      <c r="I37" s="29">
        <f>VLOOKUP(B37,요금!$A$3:$D$7,3,0)</f>
        <v>200</v>
      </c>
      <c r="J37" s="29">
        <f>VLOOKUP(B37,요금!$A$3:$D$7,4,0)</f>
        <v>4000</v>
      </c>
      <c r="K37" s="27" t="s">
        <v>36</v>
      </c>
      <c r="L37" s="27">
        <v>65</v>
      </c>
      <c r="M37" s="32">
        <v>40000</v>
      </c>
      <c r="N37" s="32">
        <v>30000</v>
      </c>
      <c r="O37" s="32">
        <v>50000</v>
      </c>
    </row>
    <row r="38" spans="1:15" ht="18" customHeight="1">
      <c r="A38" s="34" t="s">
        <v>95</v>
      </c>
      <c r="B38" s="16">
        <v>3</v>
      </c>
      <c r="C38" s="16">
        <v>49</v>
      </c>
      <c r="D38" s="27" t="s">
        <v>96</v>
      </c>
      <c r="E38" s="27" t="s">
        <v>32</v>
      </c>
      <c r="F38" s="28" t="s">
        <v>34</v>
      </c>
      <c r="G38" s="28" t="s">
        <v>21</v>
      </c>
      <c r="H38" s="29">
        <f>VLOOKUP(B38,요금!$A$3:$D$7,2,0)</f>
        <v>300</v>
      </c>
      <c r="I38" s="29">
        <f>VLOOKUP(B38,요금!$A$3:$D$7,3,0)</f>
        <v>200</v>
      </c>
      <c r="J38" s="29">
        <f>VLOOKUP(B38,요금!$A$3:$D$7,4,0)</f>
        <v>4000</v>
      </c>
      <c r="K38" s="27" t="s">
        <v>36</v>
      </c>
      <c r="L38" s="27">
        <v>30</v>
      </c>
      <c r="M38" s="31" t="s">
        <v>24</v>
      </c>
      <c r="N38" s="32">
        <v>30000</v>
      </c>
      <c r="O38" s="31" t="s">
        <v>24</v>
      </c>
    </row>
    <row r="39" spans="1:15" ht="18" customHeight="1">
      <c r="A39" s="34" t="s">
        <v>97</v>
      </c>
      <c r="B39" s="16">
        <v>1</v>
      </c>
      <c r="C39" s="16">
        <v>241</v>
      </c>
      <c r="D39" s="27" t="s">
        <v>98</v>
      </c>
      <c r="E39" s="27" t="s">
        <v>32</v>
      </c>
      <c r="F39" s="28" t="s">
        <v>34</v>
      </c>
      <c r="G39" s="28" t="s">
        <v>21</v>
      </c>
      <c r="H39" s="29">
        <f>VLOOKUP(B39,요금!$A$3:$D$7,2,0)</f>
        <v>900</v>
      </c>
      <c r="I39" s="29">
        <f>VLOOKUP(B39,요금!$A$3:$D$7,3,0)</f>
        <v>400</v>
      </c>
      <c r="J39" s="29">
        <f>VLOOKUP(B39,요금!$A$3:$D$7,4,0)</f>
        <v>9500</v>
      </c>
      <c r="K39" s="27" t="s">
        <v>36</v>
      </c>
      <c r="L39" s="27">
        <v>100</v>
      </c>
      <c r="M39" s="30">
        <v>70000</v>
      </c>
      <c r="N39" s="32">
        <v>50000</v>
      </c>
      <c r="O39" s="30">
        <v>100000</v>
      </c>
    </row>
    <row r="40" spans="1:15" ht="18" customHeight="1">
      <c r="A40" s="34" t="s">
        <v>99</v>
      </c>
      <c r="B40" s="16">
        <v>1</v>
      </c>
      <c r="C40" s="16">
        <v>111</v>
      </c>
      <c r="D40" s="27" t="s">
        <v>100</v>
      </c>
      <c r="E40" s="27" t="s">
        <v>47</v>
      </c>
      <c r="F40" s="28" t="s">
        <v>48</v>
      </c>
      <c r="G40" s="28" t="s">
        <v>35</v>
      </c>
      <c r="H40" s="29">
        <v>900</v>
      </c>
      <c r="I40" s="29">
        <v>400</v>
      </c>
      <c r="J40" s="29">
        <v>9500</v>
      </c>
      <c r="K40" s="27" t="s">
        <v>36</v>
      </c>
      <c r="L40" s="27">
        <v>40</v>
      </c>
      <c r="M40" s="32">
        <v>70000</v>
      </c>
      <c r="N40" s="32">
        <v>50000</v>
      </c>
      <c r="O40" s="32">
        <v>100000</v>
      </c>
    </row>
    <row r="41" spans="1:15" ht="18" customHeight="1">
      <c r="A41" s="34" t="s">
        <v>101</v>
      </c>
      <c r="B41" s="16">
        <v>3</v>
      </c>
      <c r="C41" s="16">
        <v>47</v>
      </c>
      <c r="D41" s="27" t="s">
        <v>102</v>
      </c>
      <c r="E41" s="27" t="s">
        <v>47</v>
      </c>
      <c r="F41" s="28" t="s">
        <v>48</v>
      </c>
      <c r="G41" s="28" t="s">
        <v>21</v>
      </c>
      <c r="H41" s="29">
        <f>VLOOKUP(B41,요금!$A$3:$D$7,2,0)</f>
        <v>300</v>
      </c>
      <c r="I41" s="29">
        <f>VLOOKUP(B41,요금!$A$3:$D$7,3,0)</f>
        <v>200</v>
      </c>
      <c r="J41" s="29">
        <f>VLOOKUP(B41,요금!$A$3:$D$7,4,0)</f>
        <v>4000</v>
      </c>
      <c r="K41" s="27" t="s">
        <v>36</v>
      </c>
      <c r="L41" s="27">
        <v>27</v>
      </c>
      <c r="M41" s="31" t="s">
        <v>24</v>
      </c>
      <c r="N41" s="31" t="s">
        <v>24</v>
      </c>
      <c r="O41" s="32">
        <v>50000</v>
      </c>
    </row>
    <row r="42" spans="1:15" ht="18" customHeight="1">
      <c r="A42" s="34" t="s">
        <v>103</v>
      </c>
      <c r="B42" s="16">
        <v>1</v>
      </c>
      <c r="C42" s="16">
        <v>140</v>
      </c>
      <c r="D42" s="27" t="s">
        <v>104</v>
      </c>
      <c r="E42" s="27" t="s">
        <v>47</v>
      </c>
      <c r="F42" s="28" t="s">
        <v>48</v>
      </c>
      <c r="G42" s="28" t="s">
        <v>21</v>
      </c>
      <c r="H42" s="29">
        <f>VLOOKUP(B42,요금!$A$3:$D$7,2,0)</f>
        <v>900</v>
      </c>
      <c r="I42" s="29">
        <f>VLOOKUP(B42,요금!$A$3:$D$7,3,0)</f>
        <v>400</v>
      </c>
      <c r="J42" s="29">
        <f>VLOOKUP(B42,요금!$A$3:$D$7,4,0)</f>
        <v>9500</v>
      </c>
      <c r="K42" s="27" t="s">
        <v>36</v>
      </c>
      <c r="L42" s="27">
        <v>80</v>
      </c>
      <c r="M42" s="30">
        <v>70000</v>
      </c>
      <c r="N42" s="30">
        <v>50000</v>
      </c>
      <c r="O42" s="30">
        <v>100000</v>
      </c>
    </row>
    <row r="43" spans="1:15" ht="18" customHeight="1">
      <c r="A43" s="34" t="s">
        <v>105</v>
      </c>
      <c r="B43" s="16">
        <v>3</v>
      </c>
      <c r="C43" s="16">
        <v>150</v>
      </c>
      <c r="D43" s="27" t="s">
        <v>106</v>
      </c>
      <c r="E43" s="27" t="s">
        <v>32</v>
      </c>
      <c r="F43" s="28" t="s">
        <v>34</v>
      </c>
      <c r="G43" s="28" t="s">
        <v>21</v>
      </c>
      <c r="H43" s="29">
        <f>VLOOKUP(B43,요금!$A$3:$D$7,2,0)</f>
        <v>300</v>
      </c>
      <c r="I43" s="29">
        <f>VLOOKUP(B43,요금!$A$3:$D$7,3,0)</f>
        <v>200</v>
      </c>
      <c r="J43" s="29">
        <f>VLOOKUP(B43,요금!$A$3:$D$7,4,0)</f>
        <v>4000</v>
      </c>
      <c r="K43" s="27" t="s">
        <v>36</v>
      </c>
      <c r="L43" s="27">
        <v>63</v>
      </c>
      <c r="M43" s="31" t="s">
        <v>24</v>
      </c>
      <c r="N43" s="31" t="s">
        <v>24</v>
      </c>
      <c r="O43" s="30">
        <v>50000</v>
      </c>
    </row>
    <row r="44" spans="1:15" ht="18" customHeight="1">
      <c r="A44" s="34" t="s">
        <v>107</v>
      </c>
      <c r="B44" s="16">
        <v>2</v>
      </c>
      <c r="C44" s="16">
        <v>116</v>
      </c>
      <c r="D44" s="27" t="s">
        <v>108</v>
      </c>
      <c r="E44" s="27" t="s">
        <v>32</v>
      </c>
      <c r="F44" s="28" t="s">
        <v>34</v>
      </c>
      <c r="G44" s="28" t="s">
        <v>35</v>
      </c>
      <c r="H44" s="29">
        <f>VLOOKUP(B44,요금!$A$3:$D$7,2,0)</f>
        <v>700</v>
      </c>
      <c r="I44" s="29">
        <f>VLOOKUP(B44,요금!$A$3:$D$7,3,0)</f>
        <v>300</v>
      </c>
      <c r="J44" s="29">
        <f>VLOOKUP(B44,요금!$A$3:$D$7,4,0)</f>
        <v>7000</v>
      </c>
      <c r="K44" s="27" t="s">
        <v>36</v>
      </c>
      <c r="L44" s="27">
        <v>80</v>
      </c>
      <c r="M44" s="30">
        <v>50000</v>
      </c>
      <c r="N44" s="30">
        <v>40000</v>
      </c>
      <c r="O44" s="30">
        <v>70000</v>
      </c>
    </row>
    <row r="45" spans="1:15" ht="18" customHeight="1">
      <c r="A45" s="34" t="s">
        <v>109</v>
      </c>
      <c r="B45" s="16">
        <v>3</v>
      </c>
      <c r="C45" s="16">
        <v>175</v>
      </c>
      <c r="D45" s="27" t="s">
        <v>110</v>
      </c>
      <c r="E45" s="27" t="s">
        <v>47</v>
      </c>
      <c r="F45" s="28" t="s">
        <v>48</v>
      </c>
      <c r="G45" s="28" t="s">
        <v>21</v>
      </c>
      <c r="H45" s="29">
        <f>VLOOKUP(B45,요금!$A$3:$D$7,2,0)</f>
        <v>300</v>
      </c>
      <c r="I45" s="29">
        <f>VLOOKUP(B45,요금!$A$3:$D$7,3,0)</f>
        <v>200</v>
      </c>
      <c r="J45" s="29">
        <f>VLOOKUP(B45,요금!$A$3:$D$7,4,0)</f>
        <v>4000</v>
      </c>
      <c r="K45" s="27" t="s">
        <v>36</v>
      </c>
      <c r="L45" s="27">
        <v>128</v>
      </c>
      <c r="M45" s="31" t="s">
        <v>24</v>
      </c>
      <c r="N45" s="31" t="s">
        <v>24</v>
      </c>
      <c r="O45" s="30">
        <v>50000</v>
      </c>
    </row>
    <row r="46" spans="1:15" ht="18" customHeight="1">
      <c r="A46" s="34" t="s">
        <v>111</v>
      </c>
      <c r="B46" s="16">
        <v>3</v>
      </c>
      <c r="C46" s="16">
        <v>113</v>
      </c>
      <c r="D46" s="27" t="s">
        <v>112</v>
      </c>
      <c r="E46" s="27" t="s">
        <v>47</v>
      </c>
      <c r="F46" s="28" t="s">
        <v>68</v>
      </c>
      <c r="G46" s="28" t="s">
        <v>21</v>
      </c>
      <c r="K46" s="27" t="s">
        <v>36</v>
      </c>
      <c r="L46" s="27">
        <v>101</v>
      </c>
      <c r="M46" s="31" t="s">
        <v>24</v>
      </c>
      <c r="N46" s="31" t="s">
        <v>24</v>
      </c>
      <c r="O46" s="30">
        <v>50000</v>
      </c>
    </row>
    <row r="47" spans="1:15" ht="18" customHeight="1">
      <c r="A47" s="34" t="s">
        <v>113</v>
      </c>
      <c r="B47" s="16">
        <v>2</v>
      </c>
      <c r="C47" s="16">
        <v>131</v>
      </c>
      <c r="D47" s="27" t="s">
        <v>114</v>
      </c>
      <c r="E47" s="27" t="s">
        <v>47</v>
      </c>
      <c r="F47" s="28" t="s">
        <v>48</v>
      </c>
      <c r="G47" s="28" t="s">
        <v>21</v>
      </c>
      <c r="H47" s="29">
        <f>VLOOKUP(B46,요금!$A$3:$D$7,2,0)</f>
        <v>300</v>
      </c>
      <c r="I47" s="29">
        <f>VLOOKUP(B46,요금!$A$3:$D$7,3,0)</f>
        <v>200</v>
      </c>
      <c r="J47" s="29">
        <f>VLOOKUP(B46,요금!$A$3:$D$7,4,0)</f>
        <v>4000</v>
      </c>
      <c r="K47" s="27" t="s">
        <v>36</v>
      </c>
      <c r="L47" s="27">
        <v>86</v>
      </c>
      <c r="M47" s="30">
        <v>50000</v>
      </c>
      <c r="N47" s="30">
        <v>40000</v>
      </c>
      <c r="O47" s="30">
        <v>70000</v>
      </c>
    </row>
    <row r="48" spans="1:15" ht="18" customHeight="1">
      <c r="A48" s="34" t="s">
        <v>115</v>
      </c>
      <c r="B48" s="16">
        <v>2</v>
      </c>
      <c r="C48" s="16">
        <v>51</v>
      </c>
      <c r="D48" s="27" t="s">
        <v>116</v>
      </c>
      <c r="E48" s="27" t="s">
        <v>32</v>
      </c>
      <c r="F48" s="28" t="s">
        <v>44</v>
      </c>
      <c r="G48" s="28" t="s">
        <v>21</v>
      </c>
      <c r="H48" s="29">
        <f>VLOOKUP(B48,요금!$A$3:$D$7,2,0)</f>
        <v>700</v>
      </c>
      <c r="I48" s="29">
        <f>VLOOKUP(B48,요금!$A$3:$D$7,3,0)</f>
        <v>300</v>
      </c>
      <c r="J48" s="29">
        <f>VLOOKUP(B48,요금!$A$3:$D$7,4,0)</f>
        <v>7000</v>
      </c>
      <c r="K48" s="27" t="s">
        <v>36</v>
      </c>
      <c r="L48" s="27">
        <v>51</v>
      </c>
      <c r="M48" s="31" t="s">
        <v>24</v>
      </c>
      <c r="N48" s="31" t="s">
        <v>24</v>
      </c>
      <c r="O48" s="30">
        <v>105000</v>
      </c>
    </row>
    <row r="49" spans="1:15" ht="18" customHeight="1">
      <c r="A49" s="34" t="s">
        <v>118</v>
      </c>
      <c r="B49" s="16">
        <v>1</v>
      </c>
      <c r="C49" s="16">
        <v>106</v>
      </c>
      <c r="D49" s="27" t="s">
        <v>119</v>
      </c>
      <c r="E49" s="27" t="s">
        <v>47</v>
      </c>
      <c r="F49" s="28" t="s">
        <v>48</v>
      </c>
      <c r="G49" s="28" t="s">
        <v>35</v>
      </c>
      <c r="H49" s="29">
        <f>VLOOKUP(B49,요금!$A$3:$D$7,2,0)</f>
        <v>900</v>
      </c>
      <c r="I49" s="29">
        <f>VLOOKUP(B49,요금!$A$3:$D$7,3,0)</f>
        <v>400</v>
      </c>
      <c r="J49" s="29">
        <f>VLOOKUP(B49,요금!$A$3:$D$7,4,0)</f>
        <v>9500</v>
      </c>
      <c r="K49" s="27" t="s">
        <v>36</v>
      </c>
      <c r="L49" s="27">
        <v>30</v>
      </c>
      <c r="M49" s="31" t="s">
        <v>24</v>
      </c>
      <c r="N49" s="31" t="s">
        <v>24</v>
      </c>
      <c r="O49" s="30">
        <v>100000</v>
      </c>
    </row>
    <row r="50" spans="1:15" ht="18" customHeight="1">
      <c r="A50" s="34" t="s">
        <v>120</v>
      </c>
      <c r="B50" s="16">
        <v>1</v>
      </c>
      <c r="C50" s="16">
        <v>65</v>
      </c>
      <c r="D50" s="27" t="s">
        <v>121</v>
      </c>
      <c r="E50" s="27" t="s">
        <v>47</v>
      </c>
      <c r="F50" s="28" t="s">
        <v>48</v>
      </c>
      <c r="G50" s="28" t="s">
        <v>21</v>
      </c>
      <c r="H50" s="29">
        <f>VLOOKUP(B50,요금!$A$3:$D$7,2,0)</f>
        <v>900</v>
      </c>
      <c r="I50" s="29">
        <f>VLOOKUP(B50,요금!$A$3:$D$7,3,0)</f>
        <v>400</v>
      </c>
      <c r="J50" s="29">
        <f>VLOOKUP(B50,요금!$A$3:$D$7,4,0)</f>
        <v>9500</v>
      </c>
      <c r="K50" s="27" t="s">
        <v>22</v>
      </c>
      <c r="L50" s="27" t="s">
        <v>24</v>
      </c>
      <c r="M50" s="31" t="s">
        <v>24</v>
      </c>
      <c r="N50" s="31" t="s">
        <v>24</v>
      </c>
      <c r="O50" s="31" t="s">
        <v>24</v>
      </c>
    </row>
    <row r="51" spans="1:15" ht="18" customHeight="1">
      <c r="A51" s="34" t="s">
        <v>122</v>
      </c>
      <c r="B51" s="16">
        <v>3</v>
      </c>
      <c r="C51" s="16">
        <v>36</v>
      </c>
      <c r="D51" s="27" t="s">
        <v>123</v>
      </c>
      <c r="E51" s="27" t="s">
        <v>47</v>
      </c>
      <c r="F51" s="28" t="s">
        <v>68</v>
      </c>
      <c r="G51" s="28" t="s">
        <v>21</v>
      </c>
      <c r="K51" s="27" t="s">
        <v>36</v>
      </c>
      <c r="L51" s="27">
        <v>38</v>
      </c>
      <c r="M51" s="30">
        <v>40000</v>
      </c>
      <c r="N51" s="30">
        <v>30000</v>
      </c>
      <c r="O51" s="30">
        <v>50000</v>
      </c>
    </row>
    <row r="52" spans="1:15" ht="18" customHeight="1">
      <c r="A52" s="34" t="s">
        <v>228</v>
      </c>
      <c r="B52" s="16">
        <v>3</v>
      </c>
      <c r="C52" s="16">
        <v>85</v>
      </c>
      <c r="D52" s="27" t="s">
        <v>124</v>
      </c>
      <c r="E52" s="27" t="s">
        <v>32</v>
      </c>
      <c r="F52" s="28" t="s">
        <v>34</v>
      </c>
      <c r="G52" s="28" t="s">
        <v>21</v>
      </c>
      <c r="H52" s="29">
        <f>VLOOKUP(B51,요금!$A$3:$D$7,2,0)</f>
        <v>300</v>
      </c>
      <c r="I52" s="29">
        <f>VLOOKUP(B51,요금!$A$3:$D$7,3,0)</f>
        <v>200</v>
      </c>
      <c r="J52" s="29">
        <f>VLOOKUP(B51,요금!$A$3:$D$7,4,0)</f>
        <v>4000</v>
      </c>
      <c r="K52" s="27" t="s">
        <v>36</v>
      </c>
      <c r="L52" s="27">
        <v>60</v>
      </c>
      <c r="M52" s="30">
        <v>40000</v>
      </c>
      <c r="N52" s="30">
        <v>30000</v>
      </c>
      <c r="O52" s="30">
        <v>50000</v>
      </c>
    </row>
    <row r="53" spans="1:15" ht="18" customHeight="1">
      <c r="A53" s="34" t="s">
        <v>125</v>
      </c>
      <c r="B53" s="16">
        <v>1</v>
      </c>
      <c r="C53" s="16">
        <v>54</v>
      </c>
      <c r="D53" s="27" t="s">
        <v>126</v>
      </c>
      <c r="E53" s="27" t="s">
        <v>47</v>
      </c>
      <c r="F53" s="28" t="s">
        <v>48</v>
      </c>
      <c r="G53" s="28" t="s">
        <v>35</v>
      </c>
      <c r="H53" s="29">
        <f>VLOOKUP(B53,요금!$A$3:$D$7,2,0)</f>
        <v>900</v>
      </c>
      <c r="I53" s="29">
        <f>VLOOKUP(B53,요금!$A$3:$D$7,3,0)</f>
        <v>400</v>
      </c>
      <c r="J53" s="29">
        <f>VLOOKUP(B53,요금!$A$3:$D$7,4,0)</f>
        <v>9500</v>
      </c>
      <c r="K53" s="27" t="s">
        <v>36</v>
      </c>
      <c r="L53" s="27">
        <v>20</v>
      </c>
      <c r="M53" s="32">
        <v>70000</v>
      </c>
      <c r="N53" s="32">
        <v>50000</v>
      </c>
      <c r="O53" s="32">
        <v>100000</v>
      </c>
    </row>
    <row r="54" spans="1:15" ht="18" customHeight="1">
      <c r="A54" s="34" t="s">
        <v>127</v>
      </c>
      <c r="B54" s="16">
        <v>3</v>
      </c>
      <c r="C54" s="16">
        <v>172</v>
      </c>
      <c r="D54" s="27" t="s">
        <v>128</v>
      </c>
      <c r="E54" s="27" t="s">
        <v>47</v>
      </c>
      <c r="F54" s="28" t="s">
        <v>48</v>
      </c>
      <c r="G54" s="28" t="s">
        <v>21</v>
      </c>
      <c r="H54" s="29">
        <f>VLOOKUP(B54,요금!$A$3:$D$7,2,0)</f>
        <v>300</v>
      </c>
      <c r="I54" s="29">
        <f>VLOOKUP(B54,요금!$A$3:$D$7,3,0)</f>
        <v>200</v>
      </c>
      <c r="J54" s="29">
        <f>VLOOKUP(B54,요금!$A$3:$D$7,4,0)</f>
        <v>4000</v>
      </c>
      <c r="K54" s="27" t="s">
        <v>36</v>
      </c>
      <c r="L54" s="27">
        <v>105</v>
      </c>
      <c r="M54" s="32">
        <v>40000</v>
      </c>
      <c r="N54" s="32">
        <v>30000</v>
      </c>
      <c r="O54" s="32">
        <v>50000</v>
      </c>
    </row>
    <row r="55" spans="1:15" ht="18" customHeight="1">
      <c r="A55" s="34" t="s">
        <v>229</v>
      </c>
      <c r="B55" s="16">
        <v>3</v>
      </c>
      <c r="C55" s="16">
        <v>125</v>
      </c>
      <c r="D55" s="27" t="s">
        <v>129</v>
      </c>
      <c r="E55" s="27" t="s">
        <v>47</v>
      </c>
      <c r="F55" s="28" t="s">
        <v>48</v>
      </c>
      <c r="G55" s="28" t="s">
        <v>21</v>
      </c>
      <c r="H55" s="29">
        <f>VLOOKUP(B55,요금!$A$3:$D$7,2,0)</f>
        <v>300</v>
      </c>
      <c r="I55" s="29">
        <f>VLOOKUP(B55,요금!$A$3:$D$7,3,0)</f>
        <v>200</v>
      </c>
      <c r="J55" s="29">
        <f>VLOOKUP(B55,요금!$A$3:$D$7,4,0)</f>
        <v>4000</v>
      </c>
      <c r="K55" s="27" t="s">
        <v>36</v>
      </c>
      <c r="L55" s="27">
        <v>50</v>
      </c>
      <c r="M55" s="32">
        <v>40000</v>
      </c>
      <c r="N55" s="32">
        <v>30000</v>
      </c>
      <c r="O55" s="32">
        <v>50000</v>
      </c>
    </row>
    <row r="56" spans="1:15" ht="18" customHeight="1">
      <c r="A56" s="34" t="s">
        <v>230</v>
      </c>
      <c r="B56" s="16">
        <v>3</v>
      </c>
      <c r="C56" s="16">
        <v>40</v>
      </c>
      <c r="D56" s="27" t="s">
        <v>130</v>
      </c>
      <c r="E56" s="27" t="s">
        <v>47</v>
      </c>
      <c r="F56" s="28" t="s">
        <v>48</v>
      </c>
      <c r="G56" s="28" t="s">
        <v>21</v>
      </c>
      <c r="H56" s="29">
        <f>VLOOKUP(B56,요금!$A$3:$D$7,2,0)</f>
        <v>300</v>
      </c>
      <c r="I56" s="29">
        <f>VLOOKUP(B56,요금!$A$3:$D$7,3,0)</f>
        <v>200</v>
      </c>
      <c r="J56" s="29">
        <f>VLOOKUP(B56,요금!$A$3:$D$7,4,0)</f>
        <v>4000</v>
      </c>
      <c r="K56" s="27" t="s">
        <v>22</v>
      </c>
      <c r="L56" s="27" t="s">
        <v>24</v>
      </c>
      <c r="M56" s="31" t="s">
        <v>24</v>
      </c>
      <c r="N56" s="31" t="s">
        <v>24</v>
      </c>
      <c r="O56" s="31" t="s">
        <v>24</v>
      </c>
    </row>
    <row r="57" spans="1:15" ht="18" customHeight="1">
      <c r="A57" s="34" t="s">
        <v>131</v>
      </c>
      <c r="B57" s="16">
        <v>3</v>
      </c>
      <c r="C57" s="16">
        <v>160</v>
      </c>
      <c r="D57" s="27" t="s">
        <v>132</v>
      </c>
      <c r="E57" s="27" t="s">
        <v>47</v>
      </c>
      <c r="F57" s="28" t="s">
        <v>48</v>
      </c>
      <c r="G57" s="28" t="s">
        <v>21</v>
      </c>
      <c r="H57" s="29">
        <f>VLOOKUP(B57,요금!$A$3:$D$7,2,0)</f>
        <v>300</v>
      </c>
      <c r="I57" s="29">
        <f>VLOOKUP(B57,요금!$A$3:$D$7,3,0)</f>
        <v>200</v>
      </c>
      <c r="J57" s="29">
        <f>VLOOKUP(B57,요금!$A$3:$D$7,4,0)</f>
        <v>4000</v>
      </c>
      <c r="K57" s="27" t="s">
        <v>36</v>
      </c>
      <c r="L57" s="27">
        <v>80</v>
      </c>
      <c r="M57" s="32">
        <v>40000</v>
      </c>
      <c r="N57" s="32">
        <v>30000</v>
      </c>
      <c r="O57" s="32">
        <v>50000</v>
      </c>
    </row>
    <row r="58" spans="1:15" ht="18" customHeight="1">
      <c r="A58" s="34" t="s">
        <v>133</v>
      </c>
      <c r="B58" s="16">
        <v>1</v>
      </c>
      <c r="C58" s="16">
        <v>96</v>
      </c>
      <c r="D58" s="27" t="s">
        <v>134</v>
      </c>
      <c r="E58" s="27" t="s">
        <v>47</v>
      </c>
      <c r="F58" s="28" t="s">
        <v>48</v>
      </c>
      <c r="G58" s="28" t="s">
        <v>21</v>
      </c>
      <c r="H58" s="29">
        <f>VLOOKUP(B58,요금!$A$3:$D$7,2,0)</f>
        <v>900</v>
      </c>
      <c r="I58" s="29">
        <f>VLOOKUP(B58,요금!$A$3:$D$7,3,0)</f>
        <v>400</v>
      </c>
      <c r="J58" s="29">
        <f>VLOOKUP(B58,요금!$A$3:$D$7,4,0)</f>
        <v>9500</v>
      </c>
      <c r="K58" s="27" t="s">
        <v>22</v>
      </c>
      <c r="L58" s="27" t="s">
        <v>24</v>
      </c>
      <c r="M58" s="31" t="s">
        <v>24</v>
      </c>
      <c r="N58" s="31" t="s">
        <v>24</v>
      </c>
      <c r="O58" s="31" t="s">
        <v>24</v>
      </c>
    </row>
    <row r="59" spans="1:15" ht="18" customHeight="1">
      <c r="A59" s="34" t="s">
        <v>135</v>
      </c>
      <c r="B59" s="16">
        <v>3</v>
      </c>
      <c r="C59" s="16">
        <v>57</v>
      </c>
      <c r="D59" s="27" t="s">
        <v>136</v>
      </c>
      <c r="E59" s="27" t="s">
        <v>32</v>
      </c>
      <c r="F59" s="28" t="s">
        <v>44</v>
      </c>
      <c r="G59" s="28" t="s">
        <v>21</v>
      </c>
      <c r="H59" s="29">
        <f>VLOOKUP(B59,요금!$A$3:$D$7,2,0)</f>
        <v>300</v>
      </c>
      <c r="I59" s="29">
        <f>VLOOKUP(B59,요금!$A$3:$D$7,3,0)</f>
        <v>200</v>
      </c>
      <c r="J59" s="29">
        <f>VLOOKUP(B59,요금!$A$3:$D$7,4,0)</f>
        <v>4000</v>
      </c>
      <c r="K59" s="27" t="s">
        <v>36</v>
      </c>
      <c r="L59" s="27">
        <v>57</v>
      </c>
      <c r="M59" s="32"/>
      <c r="N59" s="32"/>
      <c r="O59" s="32">
        <v>50000</v>
      </c>
    </row>
    <row r="60" spans="1:15" ht="18" customHeight="1">
      <c r="A60" s="34" t="s">
        <v>137</v>
      </c>
      <c r="B60" s="16">
        <v>3</v>
      </c>
      <c r="C60" s="16">
        <v>144</v>
      </c>
      <c r="D60" s="27" t="s">
        <v>138</v>
      </c>
      <c r="E60" s="27" t="s">
        <v>139</v>
      </c>
      <c r="F60" s="28" t="s">
        <v>68</v>
      </c>
      <c r="G60" s="28" t="s">
        <v>35</v>
      </c>
      <c r="H60" s="29"/>
      <c r="I60" s="29"/>
      <c r="J60" s="29"/>
      <c r="K60" s="27" t="s">
        <v>36</v>
      </c>
      <c r="L60" s="27">
        <v>144</v>
      </c>
      <c r="M60" s="32"/>
      <c r="N60" s="32"/>
      <c r="O60" s="32">
        <v>50000</v>
      </c>
    </row>
    <row r="61" spans="1:15" ht="18" customHeight="1">
      <c r="A61" s="34" t="s">
        <v>140</v>
      </c>
      <c r="B61" s="16">
        <v>3</v>
      </c>
      <c r="C61" s="16">
        <v>47</v>
      </c>
      <c r="D61" s="27" t="s">
        <v>141</v>
      </c>
      <c r="E61" s="27" t="s">
        <v>32</v>
      </c>
      <c r="F61" s="28" t="s">
        <v>34</v>
      </c>
      <c r="G61" s="28" t="s">
        <v>35</v>
      </c>
      <c r="H61" s="29">
        <f>VLOOKUP(B61,요금!$A$3:$D$7,2,0)</f>
        <v>300</v>
      </c>
      <c r="I61" s="29">
        <f>VLOOKUP(B61,요금!$A$3:$D$7,3,0)</f>
        <v>200</v>
      </c>
      <c r="J61" s="29">
        <f>VLOOKUP(B61,요금!$A$3:$D$7,4,0)</f>
        <v>4000</v>
      </c>
      <c r="K61" s="27" t="s">
        <v>22</v>
      </c>
      <c r="L61" s="27" t="s">
        <v>24</v>
      </c>
      <c r="M61" s="31" t="s">
        <v>24</v>
      </c>
      <c r="N61" s="31" t="s">
        <v>24</v>
      </c>
      <c r="O61" s="31" t="s">
        <v>24</v>
      </c>
    </row>
    <row r="62" spans="1:15" ht="18" customHeight="1">
      <c r="A62" s="34" t="s">
        <v>142</v>
      </c>
      <c r="B62" s="16">
        <v>3</v>
      </c>
      <c r="C62" s="16">
        <v>75</v>
      </c>
      <c r="D62" s="27" t="s">
        <v>143</v>
      </c>
      <c r="E62" s="27" t="s">
        <v>47</v>
      </c>
      <c r="F62" s="28" t="s">
        <v>48</v>
      </c>
      <c r="G62" s="28" t="s">
        <v>21</v>
      </c>
      <c r="H62" s="29">
        <f>VLOOKUP(B62,요금!$A$3:$D$7,2,0)</f>
        <v>300</v>
      </c>
      <c r="I62" s="29">
        <f>VLOOKUP(B62,요금!$A$3:$D$7,3,0)</f>
        <v>200</v>
      </c>
      <c r="J62" s="29">
        <f>VLOOKUP(B62,요금!$A$3:$D$7,4,0)</f>
        <v>4000</v>
      </c>
      <c r="K62" s="27" t="s">
        <v>36</v>
      </c>
      <c r="L62" s="27">
        <v>48</v>
      </c>
      <c r="M62" s="32">
        <v>40000</v>
      </c>
      <c r="N62" s="32">
        <v>30000</v>
      </c>
      <c r="O62" s="32">
        <v>50000</v>
      </c>
    </row>
    <row r="63" spans="1:15" ht="18" customHeight="1">
      <c r="A63" s="34" t="s">
        <v>144</v>
      </c>
      <c r="B63" s="16">
        <v>3</v>
      </c>
      <c r="C63" s="16">
        <v>171</v>
      </c>
      <c r="D63" s="27" t="s">
        <v>145</v>
      </c>
      <c r="E63" s="27" t="s">
        <v>47</v>
      </c>
      <c r="F63" s="28" t="s">
        <v>34</v>
      </c>
      <c r="G63" s="28" t="s">
        <v>21</v>
      </c>
      <c r="H63" s="29">
        <f>VLOOKUP(B63,요금!$A$3:$D$7,2,0)</f>
        <v>300</v>
      </c>
      <c r="I63" s="29">
        <f>VLOOKUP(B63,요금!$A$3:$D$7,3,0)</f>
        <v>200</v>
      </c>
      <c r="J63" s="29">
        <f>VLOOKUP(B63,요금!$A$3:$D$7,4,0)</f>
        <v>4000</v>
      </c>
      <c r="K63" s="27" t="s">
        <v>36</v>
      </c>
      <c r="L63" s="27">
        <v>150</v>
      </c>
      <c r="M63" s="32">
        <v>40000</v>
      </c>
      <c r="N63" s="32">
        <v>30000</v>
      </c>
      <c r="O63" s="32">
        <v>50000</v>
      </c>
    </row>
    <row r="64" spans="1:15" ht="18" customHeight="1">
      <c r="A64" s="14" t="s">
        <v>18</v>
      </c>
      <c r="B64" s="15">
        <v>3</v>
      </c>
      <c r="C64" s="16">
        <v>48</v>
      </c>
      <c r="D64" s="17" t="s">
        <v>19</v>
      </c>
      <c r="E64" s="17" t="s">
        <v>20</v>
      </c>
      <c r="F64" s="18" t="s">
        <v>219</v>
      </c>
      <c r="G64" s="18" t="s">
        <v>21</v>
      </c>
      <c r="H64" s="19">
        <f>VLOOKUP(B64,요금!$A$3:$D$7,2,0)</f>
        <v>300</v>
      </c>
      <c r="I64" s="19">
        <f>VLOOKUP(B64,요금!$A$3:$D$7,3,0)</f>
        <v>200</v>
      </c>
      <c r="J64" s="19">
        <f>VLOOKUP(B64,요금!$A$3:$D$7,4,0)</f>
        <v>4000</v>
      </c>
      <c r="K64" s="17" t="s">
        <v>22</v>
      </c>
      <c r="L64" s="20" t="s">
        <v>24</v>
      </c>
      <c r="M64" s="20" t="s">
        <v>24</v>
      </c>
      <c r="N64" s="20" t="s">
        <v>24</v>
      </c>
      <c r="O64" s="20" t="s">
        <v>24</v>
      </c>
    </row>
    <row r="65" spans="1:15" ht="18" customHeight="1">
      <c r="A65" s="34" t="s">
        <v>146</v>
      </c>
      <c r="B65" s="16">
        <v>1</v>
      </c>
      <c r="C65" s="16">
        <v>19</v>
      </c>
      <c r="D65" s="27" t="s">
        <v>147</v>
      </c>
      <c r="E65" s="27" t="s">
        <v>32</v>
      </c>
      <c r="F65" s="28" t="s">
        <v>34</v>
      </c>
      <c r="G65" s="28" t="s">
        <v>21</v>
      </c>
      <c r="H65" s="29">
        <f>VLOOKUP(B65,요금!$A$3:$D$7,2,0)</f>
        <v>900</v>
      </c>
      <c r="I65" s="29">
        <f>VLOOKUP(B65,요금!$A$3:$D$7,3,0)</f>
        <v>400</v>
      </c>
      <c r="J65" s="29">
        <f>VLOOKUP(B65,요금!$A$3:$D$7,4,0)</f>
        <v>9500</v>
      </c>
      <c r="K65" s="27" t="s">
        <v>22</v>
      </c>
      <c r="L65" s="27" t="s">
        <v>24</v>
      </c>
      <c r="M65" s="31" t="s">
        <v>24</v>
      </c>
      <c r="N65" s="31" t="s">
        <v>24</v>
      </c>
      <c r="O65" s="31" t="s">
        <v>24</v>
      </c>
    </row>
    <row r="66" spans="1:15" ht="18" customHeight="1">
      <c r="A66" s="14" t="s">
        <v>25</v>
      </c>
      <c r="B66" s="15">
        <v>1</v>
      </c>
      <c r="C66" s="16">
        <v>67</v>
      </c>
      <c r="D66" s="17" t="s">
        <v>26</v>
      </c>
      <c r="E66" s="17" t="s">
        <v>20</v>
      </c>
      <c r="F66" s="18" t="s">
        <v>219</v>
      </c>
      <c r="G66" s="18" t="s">
        <v>21</v>
      </c>
      <c r="H66" s="19">
        <f>VLOOKUP(B66,요금!$A$3:$D$7,2,0)</f>
        <v>900</v>
      </c>
      <c r="I66" s="19">
        <f>VLOOKUP(B66,요금!$A$3:$D$7,3,0)</f>
        <v>400</v>
      </c>
      <c r="J66" s="19">
        <f>VLOOKUP(B66,요금!$A$3:$D$7,4,0)</f>
        <v>9500</v>
      </c>
      <c r="K66" s="17" t="s">
        <v>22</v>
      </c>
      <c r="L66" s="20" t="s">
        <v>24</v>
      </c>
      <c r="M66" s="20" t="s">
        <v>24</v>
      </c>
      <c r="N66" s="20" t="s">
        <v>24</v>
      </c>
      <c r="O66" s="20" t="s">
        <v>24</v>
      </c>
    </row>
    <row r="67" spans="1:15" s="35" customFormat="1" ht="18" customHeight="1">
      <c r="A67" s="34" t="s">
        <v>148</v>
      </c>
      <c r="B67" s="16">
        <v>3</v>
      </c>
      <c r="C67" s="16">
        <v>65</v>
      </c>
      <c r="D67" s="27" t="s">
        <v>149</v>
      </c>
      <c r="E67" s="27" t="s">
        <v>32</v>
      </c>
      <c r="F67" s="28" t="s">
        <v>34</v>
      </c>
      <c r="G67" s="28" t="s">
        <v>35</v>
      </c>
      <c r="H67" s="29">
        <f>VLOOKUP(B67,요금!$A$3:$D$7,2,0)</f>
        <v>300</v>
      </c>
      <c r="I67" s="29">
        <f>VLOOKUP(B67,요금!$A$3:$D$7,3,0)</f>
        <v>200</v>
      </c>
      <c r="J67" s="29">
        <f>VLOOKUP(B67,요금!$A$3:$D$7,4,0)</f>
        <v>4000</v>
      </c>
      <c r="K67" s="27" t="s">
        <v>36</v>
      </c>
      <c r="L67" s="27">
        <v>40</v>
      </c>
      <c r="M67" s="31" t="s">
        <v>24</v>
      </c>
      <c r="N67" s="31" t="s">
        <v>24</v>
      </c>
      <c r="O67" s="30">
        <v>50000</v>
      </c>
    </row>
    <row r="68" spans="1:15" ht="18" customHeight="1">
      <c r="A68" s="34" t="s">
        <v>150</v>
      </c>
      <c r="B68" s="16">
        <v>3</v>
      </c>
      <c r="C68" s="16">
        <v>82</v>
      </c>
      <c r="D68" s="27" t="s">
        <v>151</v>
      </c>
      <c r="E68" s="27" t="s">
        <v>32</v>
      </c>
      <c r="F68" s="28" t="s">
        <v>34</v>
      </c>
      <c r="G68" s="28" t="s">
        <v>21</v>
      </c>
      <c r="H68" s="29">
        <f>VLOOKUP(B68,요금!$A$3:$D$7,2,0)</f>
        <v>300</v>
      </c>
      <c r="I68" s="29">
        <f>VLOOKUP(B68,요금!$A$3:$D$7,3,0)</f>
        <v>200</v>
      </c>
      <c r="J68" s="29">
        <f>VLOOKUP(B68,요금!$A$3:$D$7,4,0)</f>
        <v>4000</v>
      </c>
      <c r="K68" s="27" t="s">
        <v>36</v>
      </c>
      <c r="L68" s="27">
        <v>40</v>
      </c>
      <c r="M68" s="31" t="s">
        <v>24</v>
      </c>
      <c r="N68" s="30">
        <v>30000</v>
      </c>
      <c r="O68" s="31" t="s">
        <v>24</v>
      </c>
    </row>
    <row r="69" spans="1:15" ht="18" customHeight="1">
      <c r="A69" s="34" t="s">
        <v>152</v>
      </c>
      <c r="B69" s="16">
        <v>3</v>
      </c>
      <c r="C69" s="16">
        <v>982</v>
      </c>
      <c r="D69" s="27" t="s">
        <v>153</v>
      </c>
      <c r="E69" s="27" t="s">
        <v>47</v>
      </c>
      <c r="F69" s="28" t="s">
        <v>48</v>
      </c>
      <c r="G69" s="28" t="s">
        <v>35</v>
      </c>
      <c r="H69" s="29">
        <f>VLOOKUP(B69,요금!$A$3:$D$7,2,0)</f>
        <v>300</v>
      </c>
      <c r="I69" s="29">
        <f>VLOOKUP(B69,요금!$A$3:$D$7,3,0)</f>
        <v>200</v>
      </c>
      <c r="J69" s="29">
        <f>VLOOKUP(B69,요금!$A$3:$D$7,4,0)</f>
        <v>4000</v>
      </c>
      <c r="K69" s="27" t="s">
        <v>36</v>
      </c>
      <c r="L69" s="27">
        <v>350</v>
      </c>
      <c r="M69" s="32">
        <v>40000</v>
      </c>
      <c r="N69" s="32">
        <v>30000</v>
      </c>
      <c r="O69" s="32">
        <v>50000</v>
      </c>
    </row>
    <row r="70" spans="1:15" ht="24">
      <c r="A70" s="14" t="s">
        <v>27</v>
      </c>
      <c r="B70" s="15">
        <v>3</v>
      </c>
      <c r="C70" s="16">
        <v>50</v>
      </c>
      <c r="D70" s="17" t="s">
        <v>28</v>
      </c>
      <c r="E70" s="47" t="s">
        <v>220</v>
      </c>
      <c r="F70" s="18" t="s">
        <v>33</v>
      </c>
      <c r="G70" s="18" t="s">
        <v>21</v>
      </c>
      <c r="H70" s="19">
        <f>VLOOKUP(B70,요금!$A$3:$D$7,2,0)</f>
        <v>300</v>
      </c>
      <c r="I70" s="19">
        <f>VLOOKUP(B70,요금!$A$3:$D$7,3,0)</f>
        <v>200</v>
      </c>
      <c r="J70" s="19">
        <f>VLOOKUP(B70,요금!$A$3:$D$7,4,0)</f>
        <v>4000</v>
      </c>
      <c r="K70" s="36" t="s">
        <v>22</v>
      </c>
      <c r="L70" s="17" t="s">
        <v>23</v>
      </c>
      <c r="M70" s="31" t="s">
        <v>24</v>
      </c>
      <c r="N70" s="21" t="s">
        <v>29</v>
      </c>
      <c r="O70" s="20" t="s">
        <v>24</v>
      </c>
    </row>
    <row r="71" spans="1:15" ht="18" customHeight="1">
      <c r="A71" s="34" t="s">
        <v>232</v>
      </c>
      <c r="B71" s="16">
        <v>3</v>
      </c>
      <c r="C71" s="16">
        <v>216</v>
      </c>
      <c r="D71" s="27" t="s">
        <v>154</v>
      </c>
      <c r="E71" s="27" t="s">
        <v>47</v>
      </c>
      <c r="F71" s="28" t="s">
        <v>48</v>
      </c>
      <c r="G71" s="28" t="s">
        <v>35</v>
      </c>
      <c r="H71" s="29">
        <f>VLOOKUP(B71,요금!$A$3:$D$7,2,0)</f>
        <v>300</v>
      </c>
      <c r="I71" s="29">
        <f>VLOOKUP(B71,요금!$A$3:$D$7,3,0)</f>
        <v>200</v>
      </c>
      <c r="J71" s="29">
        <f>VLOOKUP(B71,요금!$A$3:$D$7,4,0)</f>
        <v>4000</v>
      </c>
      <c r="K71" s="27" t="s">
        <v>36</v>
      </c>
      <c r="L71" s="27">
        <v>160</v>
      </c>
      <c r="M71" s="32">
        <v>40000</v>
      </c>
      <c r="N71" s="32">
        <v>30000</v>
      </c>
      <c r="O71" s="32">
        <v>50000</v>
      </c>
    </row>
    <row r="72" spans="1:15" ht="18" customHeight="1">
      <c r="A72" s="34" t="s">
        <v>231</v>
      </c>
      <c r="B72" s="16">
        <v>3</v>
      </c>
      <c r="C72" s="16">
        <v>22</v>
      </c>
      <c r="D72" s="27" t="s">
        <v>155</v>
      </c>
      <c r="E72" s="27" t="s">
        <v>32</v>
      </c>
      <c r="F72" s="28" t="s">
        <v>34</v>
      </c>
      <c r="G72" s="28" t="s">
        <v>21</v>
      </c>
      <c r="H72" s="29">
        <f>VLOOKUP(B72,요금!$A$3:$D$7,2,0)</f>
        <v>300</v>
      </c>
      <c r="I72" s="29">
        <f>VLOOKUP(B72,요금!$A$3:$D$7,3,0)</f>
        <v>200</v>
      </c>
      <c r="J72" s="29">
        <f>VLOOKUP(B72,요금!$A$3:$D$7,4,0)</f>
        <v>4000</v>
      </c>
      <c r="K72" s="36" t="s">
        <v>22</v>
      </c>
      <c r="L72" s="27" t="s">
        <v>24</v>
      </c>
      <c r="M72" s="31" t="s">
        <v>24</v>
      </c>
      <c r="N72" s="31" t="s">
        <v>24</v>
      </c>
      <c r="O72" s="31" t="s">
        <v>24</v>
      </c>
    </row>
    <row r="73" spans="1:15" ht="18" customHeight="1">
      <c r="A73" s="37" t="s">
        <v>242</v>
      </c>
      <c r="B73" s="22"/>
      <c r="C73" s="22">
        <f>SUM(C74:C94)</f>
        <v>3933</v>
      </c>
      <c r="D73" s="11"/>
      <c r="E73" s="12"/>
      <c r="F73" s="23"/>
      <c r="G73" s="23"/>
      <c r="H73" s="24"/>
      <c r="I73" s="24"/>
      <c r="J73" s="24"/>
      <c r="K73" s="11"/>
      <c r="L73" s="11"/>
      <c r="M73" s="38"/>
      <c r="N73" s="38"/>
      <c r="O73" s="60" t="s">
        <v>225</v>
      </c>
    </row>
    <row r="74" spans="1:15" ht="18" customHeight="1">
      <c r="A74" s="39" t="s">
        <v>156</v>
      </c>
      <c r="B74" s="15" t="s">
        <v>157</v>
      </c>
      <c r="C74" s="40">
        <v>300</v>
      </c>
      <c r="D74" s="17" t="s">
        <v>158</v>
      </c>
      <c r="E74" s="27" t="s">
        <v>47</v>
      </c>
      <c r="F74" s="41" t="s">
        <v>221</v>
      </c>
      <c r="G74" s="41" t="s">
        <v>21</v>
      </c>
      <c r="H74" s="19">
        <v>400</v>
      </c>
      <c r="I74" s="19">
        <v>200</v>
      </c>
      <c r="J74" s="19">
        <v>4000</v>
      </c>
      <c r="K74" s="17" t="s">
        <v>36</v>
      </c>
      <c r="L74" s="20" t="s">
        <v>24</v>
      </c>
      <c r="M74" s="20" t="s">
        <v>24</v>
      </c>
      <c r="N74" s="20" t="s">
        <v>24</v>
      </c>
      <c r="O74" s="20" t="s">
        <v>24</v>
      </c>
    </row>
    <row r="75" spans="1:15" ht="18" customHeight="1">
      <c r="A75" s="39" t="s">
        <v>159</v>
      </c>
      <c r="B75" s="15" t="s">
        <v>157</v>
      </c>
      <c r="C75" s="40">
        <v>468</v>
      </c>
      <c r="D75" s="17" t="s">
        <v>158</v>
      </c>
      <c r="E75" s="27" t="s">
        <v>47</v>
      </c>
      <c r="F75" s="41" t="s">
        <v>221</v>
      </c>
      <c r="G75" s="41" t="s">
        <v>21</v>
      </c>
      <c r="H75" s="19">
        <v>400</v>
      </c>
      <c r="I75" s="19">
        <v>200</v>
      </c>
      <c r="J75" s="19">
        <v>6000</v>
      </c>
      <c r="K75" s="17" t="s">
        <v>22</v>
      </c>
      <c r="L75" s="20" t="s">
        <v>24</v>
      </c>
      <c r="M75" s="20" t="s">
        <v>24</v>
      </c>
      <c r="N75" s="20" t="s">
        <v>24</v>
      </c>
      <c r="O75" s="20" t="s">
        <v>24</v>
      </c>
    </row>
    <row r="76" spans="1:15" ht="18" customHeight="1">
      <c r="A76" s="39" t="s">
        <v>160</v>
      </c>
      <c r="B76" s="15" t="s">
        <v>157</v>
      </c>
      <c r="C76" s="40">
        <v>394</v>
      </c>
      <c r="D76" s="17" t="s">
        <v>158</v>
      </c>
      <c r="E76" s="27" t="s">
        <v>32</v>
      </c>
      <c r="F76" s="41" t="s">
        <v>33</v>
      </c>
      <c r="G76" s="41" t="s">
        <v>21</v>
      </c>
      <c r="H76" s="19">
        <v>400</v>
      </c>
      <c r="I76" s="19">
        <v>200</v>
      </c>
      <c r="J76" s="19">
        <v>6000</v>
      </c>
      <c r="K76" s="17" t="s">
        <v>22</v>
      </c>
      <c r="L76" s="20" t="s">
        <v>24</v>
      </c>
      <c r="M76" s="20" t="s">
        <v>24</v>
      </c>
      <c r="N76" s="20" t="s">
        <v>24</v>
      </c>
      <c r="O76" s="20" t="s">
        <v>24</v>
      </c>
    </row>
    <row r="77" spans="1:15" ht="18" customHeight="1">
      <c r="A77" s="39" t="s">
        <v>161</v>
      </c>
      <c r="B77" s="15" t="s">
        <v>157</v>
      </c>
      <c r="C77" s="40">
        <v>218</v>
      </c>
      <c r="D77" s="17" t="s">
        <v>162</v>
      </c>
      <c r="E77" s="27" t="s">
        <v>163</v>
      </c>
      <c r="F77" s="41" t="s">
        <v>34</v>
      </c>
      <c r="G77" s="41" t="s">
        <v>21</v>
      </c>
      <c r="H77" s="19">
        <v>400</v>
      </c>
      <c r="I77" s="19">
        <v>200</v>
      </c>
      <c r="J77" s="19">
        <v>6000</v>
      </c>
      <c r="K77" s="17" t="s">
        <v>22</v>
      </c>
      <c r="L77" s="20" t="s">
        <v>24</v>
      </c>
      <c r="M77" s="20" t="s">
        <v>24</v>
      </c>
      <c r="N77" s="20" t="s">
        <v>24</v>
      </c>
      <c r="O77" s="20" t="s">
        <v>24</v>
      </c>
    </row>
    <row r="78" spans="1:15" ht="18" customHeight="1">
      <c r="A78" s="39" t="s">
        <v>164</v>
      </c>
      <c r="B78" s="15" t="s">
        <v>157</v>
      </c>
      <c r="C78" s="40">
        <v>198</v>
      </c>
      <c r="D78" s="17" t="s">
        <v>165</v>
      </c>
      <c r="E78" s="27" t="s">
        <v>166</v>
      </c>
      <c r="F78" s="41" t="s">
        <v>34</v>
      </c>
      <c r="G78" s="41" t="s">
        <v>21</v>
      </c>
      <c r="H78" s="19">
        <v>400</v>
      </c>
      <c r="I78" s="19">
        <v>200</v>
      </c>
      <c r="J78" s="19">
        <v>6000</v>
      </c>
      <c r="K78" s="17" t="s">
        <v>22</v>
      </c>
      <c r="L78" s="20" t="s">
        <v>24</v>
      </c>
      <c r="M78" s="20" t="s">
        <v>24</v>
      </c>
      <c r="N78" s="20" t="s">
        <v>24</v>
      </c>
      <c r="O78" s="20" t="s">
        <v>24</v>
      </c>
    </row>
    <row r="79" spans="1:15" ht="18" customHeight="1">
      <c r="A79" s="39" t="s">
        <v>167</v>
      </c>
      <c r="B79" s="15" t="s">
        <v>157</v>
      </c>
      <c r="C79" s="40">
        <v>197</v>
      </c>
      <c r="D79" s="17" t="s">
        <v>168</v>
      </c>
      <c r="E79" s="27" t="s">
        <v>169</v>
      </c>
      <c r="F79" s="41" t="s">
        <v>34</v>
      </c>
      <c r="G79" s="41" t="s">
        <v>21</v>
      </c>
      <c r="H79" s="19">
        <v>400</v>
      </c>
      <c r="I79" s="19">
        <v>200</v>
      </c>
      <c r="J79" s="19">
        <v>6000</v>
      </c>
      <c r="K79" s="17" t="s">
        <v>22</v>
      </c>
      <c r="L79" s="20" t="s">
        <v>24</v>
      </c>
      <c r="M79" s="20" t="s">
        <v>24</v>
      </c>
      <c r="N79" s="20" t="s">
        <v>24</v>
      </c>
      <c r="O79" s="20" t="s">
        <v>24</v>
      </c>
    </row>
    <row r="80" spans="1:15" ht="18" customHeight="1">
      <c r="A80" s="39" t="s">
        <v>170</v>
      </c>
      <c r="B80" s="15" t="s">
        <v>157</v>
      </c>
      <c r="C80" s="40">
        <v>240</v>
      </c>
      <c r="D80" s="17" t="s">
        <v>171</v>
      </c>
      <c r="E80" s="27" t="s">
        <v>163</v>
      </c>
      <c r="F80" s="41" t="s">
        <v>34</v>
      </c>
      <c r="G80" s="41" t="s">
        <v>35</v>
      </c>
      <c r="H80" s="19">
        <v>400</v>
      </c>
      <c r="I80" s="19">
        <v>200</v>
      </c>
      <c r="J80" s="19">
        <v>4000</v>
      </c>
      <c r="K80" s="17" t="s">
        <v>22</v>
      </c>
      <c r="L80" s="20" t="s">
        <v>24</v>
      </c>
      <c r="M80" s="20" t="s">
        <v>24</v>
      </c>
      <c r="N80" s="20" t="s">
        <v>24</v>
      </c>
      <c r="O80" s="20" t="s">
        <v>24</v>
      </c>
    </row>
    <row r="81" spans="1:15" ht="18" customHeight="1">
      <c r="A81" s="39" t="s">
        <v>172</v>
      </c>
      <c r="B81" s="15" t="s">
        <v>157</v>
      </c>
      <c r="C81" s="40">
        <v>218</v>
      </c>
      <c r="D81" s="17" t="s">
        <v>173</v>
      </c>
      <c r="E81" s="27" t="s">
        <v>163</v>
      </c>
      <c r="F81" s="41" t="s">
        <v>34</v>
      </c>
      <c r="G81" s="41" t="s">
        <v>21</v>
      </c>
      <c r="H81" s="19">
        <v>400</v>
      </c>
      <c r="I81" s="19">
        <v>200</v>
      </c>
      <c r="J81" s="19">
        <v>6000</v>
      </c>
      <c r="K81" s="17" t="s">
        <v>22</v>
      </c>
      <c r="L81" s="20" t="s">
        <v>24</v>
      </c>
      <c r="M81" s="20" t="s">
        <v>24</v>
      </c>
      <c r="N81" s="20" t="s">
        <v>24</v>
      </c>
      <c r="O81" s="20" t="s">
        <v>24</v>
      </c>
    </row>
    <row r="82" spans="1:15" ht="18" customHeight="1">
      <c r="A82" s="39" t="s">
        <v>174</v>
      </c>
      <c r="B82" s="15" t="s">
        <v>157</v>
      </c>
      <c r="C82" s="40">
        <v>503</v>
      </c>
      <c r="D82" s="17" t="s">
        <v>175</v>
      </c>
      <c r="E82" s="27" t="s">
        <v>163</v>
      </c>
      <c r="F82" s="41" t="s">
        <v>34</v>
      </c>
      <c r="G82" s="41" t="s">
        <v>35</v>
      </c>
      <c r="H82" s="19">
        <v>400</v>
      </c>
      <c r="I82" s="19">
        <v>200</v>
      </c>
      <c r="J82" s="19">
        <v>6000</v>
      </c>
      <c r="K82" s="17" t="s">
        <v>22</v>
      </c>
      <c r="L82" s="20" t="s">
        <v>24</v>
      </c>
      <c r="M82" s="20" t="s">
        <v>24</v>
      </c>
      <c r="N82" s="20" t="s">
        <v>24</v>
      </c>
      <c r="O82" s="20" t="s">
        <v>24</v>
      </c>
    </row>
    <row r="83" spans="1:15" ht="18" customHeight="1">
      <c r="A83" s="39" t="s">
        <v>176</v>
      </c>
      <c r="B83" s="15" t="s">
        <v>157</v>
      </c>
      <c r="C83" s="40">
        <v>79</v>
      </c>
      <c r="D83" s="17" t="s">
        <v>177</v>
      </c>
      <c r="E83" s="27" t="s">
        <v>20</v>
      </c>
      <c r="F83" s="41" t="s">
        <v>219</v>
      </c>
      <c r="G83" s="41" t="s">
        <v>21</v>
      </c>
      <c r="H83" s="19">
        <v>400</v>
      </c>
      <c r="I83" s="19">
        <v>200</v>
      </c>
      <c r="J83" s="19">
        <v>4000</v>
      </c>
      <c r="K83" s="17" t="s">
        <v>22</v>
      </c>
      <c r="L83" s="20" t="s">
        <v>24</v>
      </c>
      <c r="M83" s="20" t="s">
        <v>24</v>
      </c>
      <c r="N83" s="20" t="s">
        <v>24</v>
      </c>
      <c r="O83" s="20" t="s">
        <v>24</v>
      </c>
    </row>
    <row r="84" spans="1:15" ht="18" customHeight="1">
      <c r="A84" s="39" t="s">
        <v>178</v>
      </c>
      <c r="B84" s="15" t="s">
        <v>157</v>
      </c>
      <c r="C84" s="40">
        <v>119</v>
      </c>
      <c r="D84" s="17" t="s">
        <v>179</v>
      </c>
      <c r="E84" s="27" t="s">
        <v>20</v>
      </c>
      <c r="F84" s="41" t="s">
        <v>219</v>
      </c>
      <c r="G84" s="41" t="s">
        <v>21</v>
      </c>
      <c r="H84" s="19">
        <v>400</v>
      </c>
      <c r="I84" s="19">
        <v>200</v>
      </c>
      <c r="J84" s="19">
        <v>4000</v>
      </c>
      <c r="K84" s="17" t="s">
        <v>36</v>
      </c>
      <c r="L84" s="20" t="s">
        <v>24</v>
      </c>
      <c r="M84" s="20" t="s">
        <v>24</v>
      </c>
      <c r="N84" s="20" t="s">
        <v>24</v>
      </c>
      <c r="O84" s="20" t="s">
        <v>24</v>
      </c>
    </row>
    <row r="85" spans="1:15" ht="18" customHeight="1">
      <c r="A85" s="39" t="s">
        <v>180</v>
      </c>
      <c r="B85" s="15" t="s">
        <v>24</v>
      </c>
      <c r="C85" s="40">
        <v>239</v>
      </c>
      <c r="D85" s="17" t="s">
        <v>181</v>
      </c>
      <c r="E85" s="27" t="s">
        <v>163</v>
      </c>
      <c r="F85" s="41" t="s">
        <v>34</v>
      </c>
      <c r="G85" s="41" t="s">
        <v>21</v>
      </c>
      <c r="H85" s="19">
        <v>400</v>
      </c>
      <c r="I85" s="19">
        <v>200</v>
      </c>
      <c r="J85" s="19">
        <v>6000</v>
      </c>
      <c r="K85" s="17" t="s">
        <v>22</v>
      </c>
      <c r="L85" s="20" t="s">
        <v>24</v>
      </c>
      <c r="M85" s="20" t="s">
        <v>24</v>
      </c>
      <c r="N85" s="20" t="s">
        <v>24</v>
      </c>
      <c r="O85" s="20" t="s">
        <v>24</v>
      </c>
    </row>
    <row r="86" spans="1:15" ht="18" customHeight="1">
      <c r="A86" s="39" t="s">
        <v>182</v>
      </c>
      <c r="B86" s="15" t="s">
        <v>24</v>
      </c>
      <c r="C86" s="40">
        <v>89</v>
      </c>
      <c r="D86" s="17" t="s">
        <v>183</v>
      </c>
      <c r="E86" s="27" t="s">
        <v>20</v>
      </c>
      <c r="F86" s="41" t="s">
        <v>219</v>
      </c>
      <c r="G86" s="41" t="s">
        <v>21</v>
      </c>
      <c r="H86" s="19">
        <v>400</v>
      </c>
      <c r="I86" s="19">
        <v>200</v>
      </c>
      <c r="J86" s="19">
        <v>6000</v>
      </c>
      <c r="K86" s="17" t="s">
        <v>22</v>
      </c>
      <c r="L86" s="20" t="s">
        <v>24</v>
      </c>
      <c r="M86" s="20" t="s">
        <v>24</v>
      </c>
      <c r="N86" s="20" t="s">
        <v>24</v>
      </c>
      <c r="O86" s="20" t="s">
        <v>24</v>
      </c>
    </row>
    <row r="87" spans="1:15" ht="18" customHeight="1">
      <c r="A87" s="39" t="s">
        <v>184</v>
      </c>
      <c r="B87" s="15" t="s">
        <v>157</v>
      </c>
      <c r="C87" s="40">
        <v>232</v>
      </c>
      <c r="D87" s="17" t="s">
        <v>185</v>
      </c>
      <c r="E87" s="27" t="s">
        <v>32</v>
      </c>
      <c r="F87" s="41" t="s">
        <v>34</v>
      </c>
      <c r="G87" s="41" t="s">
        <v>21</v>
      </c>
      <c r="H87" s="19">
        <v>400</v>
      </c>
      <c r="I87" s="19">
        <v>200</v>
      </c>
      <c r="J87" s="19">
        <v>4000</v>
      </c>
      <c r="K87" s="17" t="s">
        <v>22</v>
      </c>
      <c r="L87" s="20" t="s">
        <v>24</v>
      </c>
      <c r="M87" s="20" t="s">
        <v>24</v>
      </c>
      <c r="N87" s="20" t="s">
        <v>24</v>
      </c>
      <c r="O87" s="20" t="s">
        <v>24</v>
      </c>
    </row>
    <row r="88" spans="1:15" ht="18" customHeight="1">
      <c r="A88" s="39" t="s">
        <v>186</v>
      </c>
      <c r="B88" s="15" t="s">
        <v>157</v>
      </c>
      <c r="C88" s="40">
        <v>85</v>
      </c>
      <c r="D88" s="17" t="s">
        <v>185</v>
      </c>
      <c r="E88" s="27" t="s">
        <v>32</v>
      </c>
      <c r="F88" s="41" t="s">
        <v>34</v>
      </c>
      <c r="G88" s="41" t="s">
        <v>21</v>
      </c>
      <c r="H88" s="19">
        <v>400</v>
      </c>
      <c r="I88" s="19">
        <v>200</v>
      </c>
      <c r="J88" s="19">
        <v>4000</v>
      </c>
      <c r="K88" s="17" t="s">
        <v>22</v>
      </c>
      <c r="L88" s="20" t="s">
        <v>24</v>
      </c>
      <c r="M88" s="20" t="s">
        <v>24</v>
      </c>
      <c r="N88" s="20" t="s">
        <v>24</v>
      </c>
      <c r="O88" s="20" t="s">
        <v>24</v>
      </c>
    </row>
    <row r="89" spans="1:15" ht="18" customHeight="1">
      <c r="A89" s="39" t="s">
        <v>187</v>
      </c>
      <c r="B89" s="15" t="s">
        <v>157</v>
      </c>
      <c r="C89" s="40">
        <v>80</v>
      </c>
      <c r="D89" s="17" t="s">
        <v>188</v>
      </c>
      <c r="E89" s="27" t="s">
        <v>189</v>
      </c>
      <c r="F89" s="41" t="s">
        <v>190</v>
      </c>
      <c r="G89" s="41" t="s">
        <v>21</v>
      </c>
      <c r="H89" s="19">
        <v>400</v>
      </c>
      <c r="I89" s="19">
        <v>200</v>
      </c>
      <c r="J89" s="19">
        <v>6000</v>
      </c>
      <c r="K89" s="17" t="s">
        <v>22</v>
      </c>
      <c r="L89" s="20" t="s">
        <v>24</v>
      </c>
      <c r="M89" s="20" t="s">
        <v>24</v>
      </c>
      <c r="N89" s="20" t="s">
        <v>24</v>
      </c>
      <c r="O89" s="20" t="s">
        <v>24</v>
      </c>
    </row>
    <row r="90" spans="1:15" ht="18" customHeight="1">
      <c r="A90" s="39" t="s">
        <v>191</v>
      </c>
      <c r="B90" s="15" t="s">
        <v>157</v>
      </c>
      <c r="C90" s="40">
        <v>93</v>
      </c>
      <c r="D90" s="17" t="s">
        <v>192</v>
      </c>
      <c r="E90" s="27" t="s">
        <v>166</v>
      </c>
      <c r="F90" s="41" t="s">
        <v>34</v>
      </c>
      <c r="G90" s="41" t="s">
        <v>35</v>
      </c>
      <c r="H90" s="19">
        <v>400</v>
      </c>
      <c r="I90" s="19">
        <v>200</v>
      </c>
      <c r="J90" s="19">
        <v>6000</v>
      </c>
      <c r="K90" s="17" t="s">
        <v>22</v>
      </c>
      <c r="L90" s="20" t="s">
        <v>24</v>
      </c>
      <c r="M90" s="20" t="s">
        <v>24</v>
      </c>
      <c r="N90" s="20" t="s">
        <v>24</v>
      </c>
      <c r="O90" s="20" t="s">
        <v>24</v>
      </c>
    </row>
    <row r="91" spans="1:15" ht="18" customHeight="1">
      <c r="A91" s="39" t="s">
        <v>193</v>
      </c>
      <c r="B91" s="15" t="s">
        <v>157</v>
      </c>
      <c r="C91" s="40">
        <v>52</v>
      </c>
      <c r="D91" s="17" t="s">
        <v>194</v>
      </c>
      <c r="E91" s="27" t="s">
        <v>166</v>
      </c>
      <c r="F91" s="41" t="s">
        <v>34</v>
      </c>
      <c r="G91" s="41" t="s">
        <v>35</v>
      </c>
      <c r="H91" s="19">
        <v>400</v>
      </c>
      <c r="I91" s="19">
        <v>200</v>
      </c>
      <c r="J91" s="19">
        <v>6000</v>
      </c>
      <c r="K91" s="17" t="s">
        <v>22</v>
      </c>
      <c r="L91" s="20" t="s">
        <v>24</v>
      </c>
      <c r="M91" s="20" t="s">
        <v>24</v>
      </c>
      <c r="N91" s="20" t="s">
        <v>24</v>
      </c>
      <c r="O91" s="20" t="s">
        <v>24</v>
      </c>
    </row>
    <row r="92" spans="1:15" ht="18" customHeight="1">
      <c r="A92" s="42" t="s">
        <v>195</v>
      </c>
      <c r="B92" s="15" t="s">
        <v>157</v>
      </c>
      <c r="C92" s="40">
        <v>49</v>
      </c>
      <c r="D92" s="27" t="s">
        <v>196</v>
      </c>
      <c r="E92" s="27" t="s">
        <v>197</v>
      </c>
      <c r="F92" s="43" t="s">
        <v>34</v>
      </c>
      <c r="G92" s="43" t="s">
        <v>35</v>
      </c>
      <c r="H92" s="19">
        <v>400</v>
      </c>
      <c r="I92" s="19">
        <v>200</v>
      </c>
      <c r="J92" s="19">
        <v>4000</v>
      </c>
      <c r="K92" s="17" t="s">
        <v>22</v>
      </c>
      <c r="L92" s="20" t="s">
        <v>24</v>
      </c>
      <c r="M92" s="20" t="s">
        <v>24</v>
      </c>
      <c r="N92" s="20" t="s">
        <v>24</v>
      </c>
      <c r="O92" s="20" t="s">
        <v>24</v>
      </c>
    </row>
    <row r="93" spans="1:15" ht="18" customHeight="1">
      <c r="A93" s="42" t="s">
        <v>198</v>
      </c>
      <c r="B93" s="15" t="s">
        <v>157</v>
      </c>
      <c r="C93" s="40">
        <v>35</v>
      </c>
      <c r="D93" s="27" t="s">
        <v>199</v>
      </c>
      <c r="E93" s="27" t="s">
        <v>197</v>
      </c>
      <c r="F93" s="43" t="s">
        <v>34</v>
      </c>
      <c r="G93" s="43" t="s">
        <v>35</v>
      </c>
      <c r="H93" s="19">
        <v>400</v>
      </c>
      <c r="I93" s="19">
        <v>200</v>
      </c>
      <c r="J93" s="19">
        <v>4000</v>
      </c>
      <c r="K93" s="17" t="s">
        <v>22</v>
      </c>
      <c r="L93" s="20" t="s">
        <v>24</v>
      </c>
      <c r="M93" s="20" t="s">
        <v>24</v>
      </c>
      <c r="N93" s="20" t="s">
        <v>24</v>
      </c>
      <c r="O93" s="20" t="s">
        <v>24</v>
      </c>
    </row>
    <row r="94" spans="1:15" ht="18" customHeight="1">
      <c r="A94" s="42" t="s">
        <v>200</v>
      </c>
      <c r="B94" s="15" t="s">
        <v>157</v>
      </c>
      <c r="C94" s="40">
        <v>45</v>
      </c>
      <c r="D94" s="27" t="s">
        <v>199</v>
      </c>
      <c r="E94" s="27" t="s">
        <v>197</v>
      </c>
      <c r="F94" s="43" t="s">
        <v>34</v>
      </c>
      <c r="G94" s="43" t="s">
        <v>35</v>
      </c>
      <c r="H94" s="19">
        <v>400</v>
      </c>
      <c r="I94" s="19">
        <v>200</v>
      </c>
      <c r="J94" s="19">
        <v>4000</v>
      </c>
      <c r="K94" s="17" t="s">
        <v>22</v>
      </c>
      <c r="L94" s="20" t="s">
        <v>24</v>
      </c>
      <c r="M94" s="20" t="s">
        <v>24</v>
      </c>
      <c r="N94" s="20" t="s">
        <v>24</v>
      </c>
      <c r="O94" s="20" t="s">
        <v>24</v>
      </c>
    </row>
    <row r="95" spans="1:15" s="46" customFormat="1" ht="18" customHeight="1">
      <c r="A95" s="44" t="s">
        <v>233</v>
      </c>
      <c r="B95" s="22"/>
      <c r="C95" s="10">
        <f>SUM(C96:C103)</f>
        <v>692</v>
      </c>
      <c r="D95" s="8"/>
      <c r="E95" s="8"/>
      <c r="F95" s="45"/>
      <c r="G95" s="45"/>
      <c r="H95" s="24"/>
      <c r="I95" s="24"/>
      <c r="J95" s="24"/>
      <c r="K95" s="8"/>
      <c r="L95" s="8"/>
      <c r="M95" s="9" t="s">
        <v>24</v>
      </c>
      <c r="N95" s="9" t="s">
        <v>24</v>
      </c>
      <c r="O95" s="9" t="s">
        <v>24</v>
      </c>
    </row>
    <row r="96" spans="1:15" s="35" customFormat="1" ht="24">
      <c r="A96" s="42" t="s">
        <v>234</v>
      </c>
      <c r="B96" s="16">
        <v>1</v>
      </c>
      <c r="C96" s="40">
        <v>147</v>
      </c>
      <c r="D96" s="47" t="s">
        <v>201</v>
      </c>
      <c r="E96" s="48" t="s">
        <v>202</v>
      </c>
      <c r="F96" s="49">
        <v>5</v>
      </c>
      <c r="G96" s="50" t="s">
        <v>23</v>
      </c>
      <c r="H96" s="19">
        <f>VLOOKUP(B96,요금!$A$3:$D$7,2,0)</f>
        <v>900</v>
      </c>
      <c r="I96" s="19">
        <f>VLOOKUP(B96,요금!$A$3:$D$7,3,0)</f>
        <v>400</v>
      </c>
      <c r="J96" s="19">
        <f>VLOOKUP(B96,요금!$A$3:$D$7,4,0)</f>
        <v>9500</v>
      </c>
      <c r="K96" s="27" t="s">
        <v>22</v>
      </c>
      <c r="L96" s="31" t="s">
        <v>24</v>
      </c>
      <c r="M96" s="31" t="s">
        <v>24</v>
      </c>
      <c r="N96" s="31" t="s">
        <v>24</v>
      </c>
      <c r="O96" s="31" t="s">
        <v>24</v>
      </c>
    </row>
    <row r="97" spans="1:15" s="35" customFormat="1" ht="24">
      <c r="A97" s="42" t="s">
        <v>235</v>
      </c>
      <c r="B97" s="16">
        <v>1</v>
      </c>
      <c r="C97" s="40">
        <v>110</v>
      </c>
      <c r="D97" s="47" t="s">
        <v>203</v>
      </c>
      <c r="E97" s="48" t="s">
        <v>202</v>
      </c>
      <c r="F97" s="49">
        <v>5</v>
      </c>
      <c r="G97" s="50" t="s">
        <v>23</v>
      </c>
      <c r="H97" s="19">
        <f>VLOOKUP(B97,요금!$A$3:$D$7,2,0)</f>
        <v>900</v>
      </c>
      <c r="I97" s="19">
        <f>VLOOKUP(B97,요금!$A$3:$D$7,3,0)</f>
        <v>400</v>
      </c>
      <c r="J97" s="19">
        <f>VLOOKUP(B97,요금!$A$3:$D$7,4,0)</f>
        <v>9500</v>
      </c>
      <c r="K97" s="27" t="s">
        <v>22</v>
      </c>
      <c r="L97" s="31" t="s">
        <v>24</v>
      </c>
      <c r="M97" s="31" t="s">
        <v>24</v>
      </c>
      <c r="N97" s="31" t="s">
        <v>24</v>
      </c>
      <c r="O97" s="31" t="s">
        <v>24</v>
      </c>
    </row>
    <row r="98" spans="1:15" s="35" customFormat="1">
      <c r="A98" s="42" t="s">
        <v>236</v>
      </c>
      <c r="B98" s="16">
        <v>1</v>
      </c>
      <c r="C98" s="40">
        <v>59</v>
      </c>
      <c r="D98" s="47" t="s">
        <v>204</v>
      </c>
      <c r="E98" s="48" t="s">
        <v>205</v>
      </c>
      <c r="F98" s="49">
        <v>3</v>
      </c>
      <c r="G98" s="50" t="s">
        <v>23</v>
      </c>
      <c r="H98" s="19">
        <f>VLOOKUP(B98,요금!$A$3:$D$7,2,0)</f>
        <v>900</v>
      </c>
      <c r="I98" s="19">
        <f>VLOOKUP(B98,요금!$A$3:$D$7,3,0)</f>
        <v>400</v>
      </c>
      <c r="J98" s="19">
        <f>VLOOKUP(B98,요금!$A$3:$D$7,4,0)</f>
        <v>9500</v>
      </c>
      <c r="K98" s="27" t="s">
        <v>22</v>
      </c>
      <c r="L98" s="31" t="s">
        <v>24</v>
      </c>
      <c r="M98" s="31" t="s">
        <v>24</v>
      </c>
      <c r="N98" s="31" t="s">
        <v>24</v>
      </c>
      <c r="O98" s="31" t="s">
        <v>24</v>
      </c>
    </row>
    <row r="99" spans="1:15" s="35" customFormat="1">
      <c r="A99" s="42" t="s">
        <v>237</v>
      </c>
      <c r="B99" s="16">
        <v>1</v>
      </c>
      <c r="C99" s="40">
        <v>124</v>
      </c>
      <c r="D99" s="47" t="s">
        <v>206</v>
      </c>
      <c r="E99" s="48" t="s">
        <v>202</v>
      </c>
      <c r="F99" s="49">
        <v>4</v>
      </c>
      <c r="G99" s="50" t="s">
        <v>23</v>
      </c>
      <c r="H99" s="19">
        <f>VLOOKUP(B99,요금!$A$3:$D$7,2,0)</f>
        <v>900</v>
      </c>
      <c r="I99" s="19">
        <f>VLOOKUP(B99,요금!$A$3:$D$7,3,0)</f>
        <v>400</v>
      </c>
      <c r="J99" s="19">
        <f>VLOOKUP(B99,요금!$A$3:$D$7,4,0)</f>
        <v>9500</v>
      </c>
      <c r="K99" s="27" t="s">
        <v>22</v>
      </c>
      <c r="L99" s="31" t="s">
        <v>24</v>
      </c>
      <c r="M99" s="31" t="s">
        <v>24</v>
      </c>
      <c r="N99" s="31" t="s">
        <v>24</v>
      </c>
      <c r="O99" s="31" t="s">
        <v>24</v>
      </c>
    </row>
    <row r="100" spans="1:15" s="35" customFormat="1" ht="24">
      <c r="A100" s="42" t="s">
        <v>238</v>
      </c>
      <c r="B100" s="31">
        <v>1</v>
      </c>
      <c r="C100" s="31">
        <v>69</v>
      </c>
      <c r="D100" s="47" t="s">
        <v>207</v>
      </c>
      <c r="E100" s="48" t="s">
        <v>202</v>
      </c>
      <c r="F100" s="49">
        <v>4</v>
      </c>
      <c r="G100" s="50" t="s">
        <v>23</v>
      </c>
      <c r="H100" s="19">
        <f>VLOOKUP(B100,요금!$A$3:$D$7,2,0)</f>
        <v>900</v>
      </c>
      <c r="I100" s="19">
        <f>VLOOKUP(B100,요금!$A$3:$D$7,3,0)</f>
        <v>400</v>
      </c>
      <c r="J100" s="19">
        <f>VLOOKUP(B100,요금!$A$3:$D$7,4,0)</f>
        <v>9500</v>
      </c>
      <c r="K100" s="27" t="s">
        <v>22</v>
      </c>
      <c r="L100" s="31" t="s">
        <v>24</v>
      </c>
      <c r="M100" s="31" t="s">
        <v>24</v>
      </c>
      <c r="N100" s="31" t="s">
        <v>24</v>
      </c>
      <c r="O100" s="31" t="s">
        <v>24</v>
      </c>
    </row>
    <row r="101" spans="1:15" s="35" customFormat="1">
      <c r="A101" s="42" t="s">
        <v>239</v>
      </c>
      <c r="B101" s="31">
        <v>1</v>
      </c>
      <c r="C101" s="31">
        <v>94</v>
      </c>
      <c r="D101" s="47" t="s">
        <v>208</v>
      </c>
      <c r="E101" s="48" t="s">
        <v>202</v>
      </c>
      <c r="F101" s="49">
        <v>5</v>
      </c>
      <c r="G101" s="50" t="s">
        <v>23</v>
      </c>
      <c r="H101" s="19">
        <f>VLOOKUP(B101,요금!$A$3:$D$7,2,0)</f>
        <v>900</v>
      </c>
      <c r="I101" s="19">
        <f>VLOOKUP(B101,요금!$A$3:$D$7,3,0)</f>
        <v>400</v>
      </c>
      <c r="J101" s="19">
        <f>VLOOKUP(B101,요금!$A$3:$D$7,4,0)</f>
        <v>9500</v>
      </c>
      <c r="K101" s="27" t="s">
        <v>22</v>
      </c>
      <c r="L101" s="31" t="s">
        <v>24</v>
      </c>
      <c r="M101" s="31" t="s">
        <v>24</v>
      </c>
      <c r="N101" s="31" t="s">
        <v>24</v>
      </c>
      <c r="O101" s="31" t="s">
        <v>24</v>
      </c>
    </row>
    <row r="102" spans="1:15" s="35" customFormat="1">
      <c r="A102" s="42" t="s">
        <v>240</v>
      </c>
      <c r="B102" s="31">
        <v>3</v>
      </c>
      <c r="C102" s="31">
        <v>46</v>
      </c>
      <c r="D102" s="47" t="s">
        <v>209</v>
      </c>
      <c r="E102" s="48" t="s">
        <v>202</v>
      </c>
      <c r="F102" s="31" t="s">
        <v>44</v>
      </c>
      <c r="G102" s="50" t="s">
        <v>23</v>
      </c>
      <c r="H102" s="19"/>
      <c r="I102" s="19"/>
      <c r="J102" s="19"/>
      <c r="K102" s="27" t="s">
        <v>117</v>
      </c>
      <c r="L102" s="31" t="s">
        <v>24</v>
      </c>
      <c r="M102" s="32">
        <v>50000</v>
      </c>
      <c r="N102" s="31" t="s">
        <v>24</v>
      </c>
      <c r="O102" s="31" t="s">
        <v>24</v>
      </c>
    </row>
    <row r="103" spans="1:15" s="35" customFormat="1">
      <c r="A103" s="42" t="s">
        <v>241</v>
      </c>
      <c r="B103" s="31">
        <v>3</v>
      </c>
      <c r="C103" s="31">
        <v>43</v>
      </c>
      <c r="D103" s="47" t="s">
        <v>210</v>
      </c>
      <c r="E103" s="48" t="s">
        <v>202</v>
      </c>
      <c r="F103" s="31" t="s">
        <v>44</v>
      </c>
      <c r="G103" s="50" t="s">
        <v>23</v>
      </c>
      <c r="H103" s="19"/>
      <c r="I103" s="19"/>
      <c r="J103" s="19"/>
      <c r="K103" s="27" t="s">
        <v>117</v>
      </c>
      <c r="L103" s="31" t="s">
        <v>24</v>
      </c>
      <c r="M103" s="32">
        <v>50000</v>
      </c>
      <c r="N103" s="31" t="s">
        <v>24</v>
      </c>
      <c r="O103" s="31" t="s">
        <v>24</v>
      </c>
    </row>
    <row r="104" spans="1:15" ht="18" customHeight="1">
      <c r="A104" s="51"/>
      <c r="B104" s="52"/>
      <c r="C104" s="52"/>
    </row>
    <row r="105" spans="1:15" ht="18" customHeight="1"/>
    <row r="106" spans="1:15" ht="18" customHeight="1"/>
    <row r="107" spans="1:15" ht="18" customHeight="1"/>
    <row r="108" spans="1:15" ht="18" customHeight="1"/>
    <row r="109" spans="1:15" ht="18" customHeight="1"/>
    <row r="110" spans="1:15" ht="18" customHeight="1"/>
    <row r="111" spans="1:15" ht="18" customHeight="1"/>
    <row r="112" spans="1:15" ht="18" customHeight="1"/>
  </sheetData>
  <autoFilter ref="A3:J103" xr:uid="{00000000-0009-0000-0000-00001D000000}"/>
  <mergeCells count="17">
    <mergeCell ref="J4:J5"/>
    <mergeCell ref="K4:K5"/>
    <mergeCell ref="L4:L5"/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  <mergeCell ref="M4:O4"/>
    <mergeCell ref="G4:G5"/>
    <mergeCell ref="H4:H5"/>
    <mergeCell ref="I4:I5"/>
  </mergeCells>
  <phoneticPr fontId="3" type="noConversion"/>
  <conditionalFormatting sqref="A71:A72 A8:A63 A67:A69 A65">
    <cfRule type="duplicateValues" dxfId="0" priority="1"/>
  </conditionalFormatting>
  <pageMargins left="0.15748031496062992" right="0.15748031496062992" top="0.38" bottom="0.33" header="0.22" footer="0.23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02EC-2220-490E-B7CF-BC657ECFB6DD}">
  <dimension ref="A3:E7"/>
  <sheetViews>
    <sheetView workbookViewId="0">
      <selection activeCell="B23" sqref="B23"/>
    </sheetView>
  </sheetViews>
  <sheetFormatPr defaultRowHeight="16.5"/>
  <sheetData>
    <row r="3" spans="1:5">
      <c r="B3" s="33" t="s">
        <v>10</v>
      </c>
      <c r="C3" s="33" t="s">
        <v>211</v>
      </c>
      <c r="D3" s="33" t="s">
        <v>12</v>
      </c>
      <c r="E3" s="33"/>
    </row>
    <row r="4" spans="1:5">
      <c r="A4" s="33">
        <v>1</v>
      </c>
      <c r="B4" s="53">
        <v>900</v>
      </c>
      <c r="C4" s="53">
        <v>400</v>
      </c>
      <c r="D4" s="53">
        <v>9500</v>
      </c>
      <c r="E4" s="54"/>
    </row>
    <row r="5" spans="1:5">
      <c r="A5" s="33">
        <v>2</v>
      </c>
      <c r="B5" s="53">
        <v>700</v>
      </c>
      <c r="C5" s="53">
        <v>300</v>
      </c>
      <c r="D5" s="53">
        <v>7000</v>
      </c>
      <c r="E5" s="54"/>
    </row>
    <row r="6" spans="1:5">
      <c r="A6">
        <v>3</v>
      </c>
      <c r="B6" s="53">
        <v>300</v>
      </c>
      <c r="C6" s="53">
        <v>200</v>
      </c>
      <c r="D6" s="53">
        <v>4000</v>
      </c>
      <c r="E6" s="54"/>
    </row>
    <row r="7" spans="1:5">
      <c r="A7" s="33" t="s">
        <v>212</v>
      </c>
      <c r="B7" s="53">
        <v>400</v>
      </c>
      <c r="C7" s="53">
        <v>200</v>
      </c>
      <c r="D7" s="53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</vt:lpstr>
      <vt:lpstr>요금</vt:lpstr>
      <vt:lpstr>'주차장 운영현황'!Print_Area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2024-10-16T04:43:32Z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QtMTAtMjRUMDc6NTA6NThaIiwicElEIjoiMSIsInRyYWNlSWQiOiI1NEU1QUI4MkE0RjkwRjYyMUJCOUY5MTJDRjZDNUQ3NyIsInVzZXJDb2RlIjoiYWRtaW4ifSwibm9kZTIiOnsiZHNkIjoiMDEwMDAwMDAwMDAwMjE2NyIsImxvZ1RpbWUiOiIyMDI0LTEwLTI0VDA3OjUwOjU4WiIsInBJRCI6IjEiLCJ0cmFjZUlkIjoiNTRFNUFCODJBNEY5MEY2MjFCQjlGOTEyQ0Y2QzVENzciLCJ1c2VyQ29kZSI6ImFkbWluIn0sIm5vZGUzIjp7ImRzZCI6IjAxMDAwMDAwMDAwMDIxNjciLCJsb2dUaW1lIjoiMjAyNC0xMC0yNFQwNzo1MDo1OFoiLCJwSUQiOiIxIiwidHJhY2VJZCI6IjU0RTVBQjgyQTRGOTBGNjIxQkI5RjkxMkNGNkM1RDc3IiwidXNlckNvZGUiOiJhZG1pbiJ9LCJub2RlNCI6eyJkc2QiOiIwMTAwMDAwMDAwMDAyMTY3IiwibG9nVGltZSI6IjIwMjQtMTAtMjRUMDc6NTA6NThaIiwicElEIjoiMSIsInRyYWNlSWQiOiI1NEU1QUI4MkE0RjkwRjYyMUJCOUY5MTJDRjZDNUQ3NyIsInVzZXJDb2RlIjoiYWRtaW4ifSwibm9kZTUiOnsiZHNkIjoiMDAwMDAwMDAwMDAwMDAwMCIsImxvZ1RpbWUiOiIyMDI0LTEwLTI0VDA3OjUxOjU1WiIsInBJRCI6MjA0OCwidHJhY2VJZCI6IkM2RkMyNzQyMzhGMzQxQzVBRjg3MDUyNkExMUY4NTJFIiwidXNlckNvZGUiOiIxMjIyMzQifSwibm9kZUNvdW50IjoyfQ==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